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lag02\Documents\Toastmasters\Treasurer\"/>
    </mc:Choice>
  </mc:AlternateContent>
  <xr:revisionPtr revIDLastSave="0" documentId="13_ncr:1_{211E51CB-D37D-4947-A37E-C23F9565FA71}" xr6:coauthVersionLast="47" xr6:coauthVersionMax="47" xr10:uidLastSave="{00000000-0000-0000-0000-000000000000}"/>
  <bookViews>
    <workbookView xWindow="-96" yWindow="-96" windowWidth="23232" windowHeight="12432" tabRatio="850" activeTab="1" xr2:uid="{00000000-000D-0000-FFFF-FFFF00000000}"/>
  </bookViews>
  <sheets>
    <sheet name="Instructions" sheetId="27" r:id="rId1"/>
    <sheet name="Summary" sheetId="16" r:id="rId2"/>
    <sheet name="Narratives (Locked)" sheetId="20" r:id="rId3"/>
    <sheet name="Membership Dues Allocation " sheetId="14" r:id="rId4"/>
    <sheet name="TI Allocation" sheetId="25" r:id="rId5"/>
    <sheet name="Conferences" sheetId="13" r:id="rId6"/>
    <sheet name="Oct-Nov Event" sheetId="26" r:id="rId7"/>
    <sheet name="Fundraising" sheetId="12" r:id="rId8"/>
    <sheet name="District Store" sheetId="10" r:id="rId9"/>
    <sheet name="Education and Training" sheetId="7" r:id="rId10"/>
    <sheet name="Marketing Outside Toastmasters" sheetId="9" r:id="rId11"/>
    <sheet name="Club Growth" sheetId="22" r:id="rId12"/>
    <sheet name="Public Relations" sheetId="8" r:id="rId13"/>
    <sheet name="Administration" sheetId="5" r:id="rId14"/>
    <sheet name="Recognition" sheetId="21" r:id="rId15"/>
    <sheet name="Speech Contest" sheetId="6" r:id="rId16"/>
    <sheet name="Travel" sheetId="4" r:id="rId17"/>
    <sheet name="Food and Meals" sheetId="23" r:id="rId18"/>
    <sheet name="Lodging" sheetId="24" r:id="rId19"/>
    <sheet name="Chart of Accounts" sheetId="2" r:id="rId20"/>
    <sheet name="Upload Sheet Pull" sheetId="17" r:id="rId21"/>
    <sheet name="Upload Template" sheetId="18" r:id="rId22"/>
  </sheets>
  <definedNames>
    <definedName name="_xlnm._FilterDatabase" localSheetId="12" hidden="1">'Public Relations'!$A$8:$O$29</definedName>
    <definedName name="_xlnm.Print_Area" localSheetId="13">Administration!$A$1:$P$38</definedName>
    <definedName name="_xlnm.Print_Area" localSheetId="5">Conferences!$A$1:$P$49</definedName>
    <definedName name="_xlnm.Print_Area" localSheetId="8">'District Store'!$A$1:$P$13</definedName>
    <definedName name="_xlnm.Print_Area" localSheetId="9">'Education and Training'!$A$1:$P$98</definedName>
    <definedName name="_xlnm.Print_Area" localSheetId="7">Fundraising!$A$1:$P$39</definedName>
    <definedName name="_xlnm.Print_Area" localSheetId="0">Instructions!$A:$M</definedName>
    <definedName name="_xlnm.Print_Area" localSheetId="10">'Marketing Outside Toastmasters'!$A$1:$P$24</definedName>
    <definedName name="_xlnm.Print_Area" localSheetId="3">'Membership Dues Allocation '!$A$1:$S$21</definedName>
    <definedName name="_xlnm.Print_Area" localSheetId="2">'Narratives (Locked)'!$A$1:$K$57</definedName>
    <definedName name="_xlnm.Print_Area" localSheetId="6">'Oct-Nov Event'!$A$1:$P$51</definedName>
    <definedName name="_xlnm.Print_Area" localSheetId="12">'Public Relations'!$A$1:$P$30</definedName>
    <definedName name="_xlnm.Print_Area" localSheetId="15">'Speech Contest'!$A$1:$P$59</definedName>
    <definedName name="_xlnm.Print_Area" localSheetId="1">Summary!$A$1:$N$60</definedName>
    <definedName name="_xlnm.Print_Area" localSheetId="16">Travel!$A$1:$P$127</definedName>
    <definedName name="_xlnm.Print_Titles" localSheetId="2">'Narratives (Locked)'!$1:$8</definedName>
    <definedName name="_xlnm.Print_Titles" localSheetId="16">Travel!$1:$6</definedName>
  </definedNames>
  <calcPr calcId="191029"/>
</workbook>
</file>

<file path=xl/calcChain.xml><?xml version="1.0" encoding="utf-8"?>
<calcChain xmlns="http://schemas.openxmlformats.org/spreadsheetml/2006/main">
  <c r="AB23" i="7" l="1"/>
  <c r="AB24" i="7"/>
  <c r="AB25" i="7"/>
  <c r="AB26" i="7"/>
  <c r="AB27" i="7"/>
  <c r="AB28" i="7"/>
  <c r="AB29" i="7"/>
  <c r="AB14" i="8"/>
  <c r="AB15" i="8"/>
  <c r="AB16" i="8"/>
  <c r="AB17" i="8"/>
  <c r="AB18" i="8"/>
  <c r="AB19" i="8"/>
  <c r="AB20" i="8"/>
  <c r="AB21" i="8"/>
  <c r="AB22" i="8"/>
  <c r="AB23" i="8"/>
  <c r="AB24" i="8"/>
  <c r="AB25" i="8"/>
  <c r="AB26" i="8"/>
  <c r="AB27" i="8"/>
  <c r="AB28" i="8"/>
  <c r="AI31" i="5"/>
  <c r="AJ31" i="5"/>
  <c r="AK31" i="5"/>
  <c r="AL31" i="5"/>
  <c r="AM31" i="5"/>
  <c r="AN31" i="5"/>
  <c r="AO31" i="5"/>
  <c r="AP31" i="5"/>
  <c r="AQ31" i="5"/>
  <c r="AR31" i="5"/>
  <c r="AS31" i="5"/>
  <c r="AT31" i="5"/>
  <c r="AI32" i="5"/>
  <c r="AJ32" i="5"/>
  <c r="AK32" i="5"/>
  <c r="AL32" i="5"/>
  <c r="AM32" i="5"/>
  <c r="AN32" i="5"/>
  <c r="AO32" i="5"/>
  <c r="AP32" i="5"/>
  <c r="AQ32" i="5"/>
  <c r="AR32" i="5"/>
  <c r="AS32" i="5"/>
  <c r="AT32" i="5"/>
  <c r="AI33" i="5"/>
  <c r="AJ33" i="5"/>
  <c r="AK33" i="5"/>
  <c r="AL33" i="5"/>
  <c r="AM33" i="5"/>
  <c r="AN33" i="5"/>
  <c r="AO33" i="5"/>
  <c r="AP33" i="5"/>
  <c r="AQ33" i="5"/>
  <c r="AR33" i="5"/>
  <c r="AS33" i="5"/>
  <c r="AT33" i="5"/>
  <c r="AI34" i="5"/>
  <c r="AJ34" i="5"/>
  <c r="AK34" i="5"/>
  <c r="AL34" i="5"/>
  <c r="AM34" i="5"/>
  <c r="AN34" i="5"/>
  <c r="AO34" i="5"/>
  <c r="AP34" i="5"/>
  <c r="AQ34" i="5"/>
  <c r="AR34" i="5"/>
  <c r="AS34" i="5"/>
  <c r="AT34" i="5"/>
  <c r="AB27" i="5"/>
  <c r="AB28" i="5"/>
  <c r="AB29" i="5"/>
  <c r="AB30" i="5"/>
  <c r="AB31" i="5"/>
  <c r="AB32" i="5"/>
  <c r="AB33" i="5"/>
  <c r="AB34" i="5"/>
  <c r="B49" i="7"/>
  <c r="B28" i="5"/>
  <c r="B29" i="5"/>
  <c r="B30" i="5"/>
  <c r="B31" i="5"/>
  <c r="B32" i="5"/>
  <c r="B33" i="5"/>
  <c r="B34" i="5"/>
  <c r="AI46" i="7"/>
  <c r="AJ46" i="7"/>
  <c r="AK46" i="7"/>
  <c r="AL46" i="7"/>
  <c r="AM46" i="7"/>
  <c r="AN46" i="7"/>
  <c r="AO46" i="7"/>
  <c r="AP46" i="7"/>
  <c r="AQ46" i="7"/>
  <c r="AR46" i="7"/>
  <c r="AS46" i="7"/>
  <c r="AT46" i="7"/>
  <c r="AI47" i="7"/>
  <c r="AJ47" i="7"/>
  <c r="AK47" i="7"/>
  <c r="AL47" i="7"/>
  <c r="AM47" i="7"/>
  <c r="AN47" i="7"/>
  <c r="AO47" i="7"/>
  <c r="AP47" i="7"/>
  <c r="AQ47" i="7"/>
  <c r="AR47" i="7"/>
  <c r="AS47" i="7"/>
  <c r="AT47" i="7"/>
  <c r="AI48" i="7"/>
  <c r="AJ48" i="7"/>
  <c r="AK48" i="7"/>
  <c r="AL48" i="7"/>
  <c r="AM48" i="7"/>
  <c r="AN48" i="7"/>
  <c r="AO48" i="7"/>
  <c r="AP48" i="7"/>
  <c r="AQ48" i="7"/>
  <c r="AR48" i="7"/>
  <c r="AS48" i="7"/>
  <c r="AT48" i="7"/>
  <c r="AI49" i="7"/>
  <c r="AJ49" i="7"/>
  <c r="AK49" i="7"/>
  <c r="AL49" i="7"/>
  <c r="AM49" i="7"/>
  <c r="AN49" i="7"/>
  <c r="AO49" i="7"/>
  <c r="AP49" i="7"/>
  <c r="AQ49" i="7"/>
  <c r="AR49" i="7"/>
  <c r="AS49" i="7"/>
  <c r="AT49" i="7"/>
  <c r="AI50" i="7"/>
  <c r="AJ50" i="7"/>
  <c r="AK50" i="7"/>
  <c r="AL50" i="7"/>
  <c r="AM50" i="7"/>
  <c r="AN50" i="7"/>
  <c r="AO50" i="7"/>
  <c r="AP50" i="7"/>
  <c r="AQ50" i="7"/>
  <c r="AR50" i="7"/>
  <c r="AS50" i="7"/>
  <c r="AT50" i="7"/>
  <c r="AI51" i="7"/>
  <c r="AJ51" i="7"/>
  <c r="AK51" i="7"/>
  <c r="AL51" i="7"/>
  <c r="AM51" i="7"/>
  <c r="AN51" i="7"/>
  <c r="AO51" i="7"/>
  <c r="AP51" i="7"/>
  <c r="AQ51" i="7"/>
  <c r="AR51" i="7"/>
  <c r="AS51" i="7"/>
  <c r="AT51" i="7"/>
  <c r="AI52" i="7"/>
  <c r="AJ52" i="7"/>
  <c r="AK52" i="7"/>
  <c r="AL52" i="7"/>
  <c r="AM52" i="7"/>
  <c r="AN52" i="7"/>
  <c r="AO52" i="7"/>
  <c r="AP52" i="7"/>
  <c r="AQ52" i="7"/>
  <c r="AR52" i="7"/>
  <c r="AS52" i="7"/>
  <c r="AT52" i="7"/>
  <c r="AB49" i="7"/>
  <c r="AB50" i="7"/>
  <c r="AB51" i="7"/>
  <c r="AB52" i="7"/>
  <c r="O49" i="7"/>
  <c r="O50" i="7"/>
  <c r="O51" i="7"/>
  <c r="F3" i="27"/>
  <c r="B6" i="27" s="1"/>
  <c r="J2" i="27"/>
  <c r="C68" i="24"/>
  <c r="C81" i="23"/>
  <c r="C136" i="4"/>
  <c r="C61" i="6"/>
  <c r="C81" i="21"/>
  <c r="C41" i="5"/>
  <c r="C34" i="8"/>
  <c r="C94" i="22"/>
  <c r="C29" i="9"/>
  <c r="C93" i="7"/>
  <c r="C18" i="10"/>
  <c r="C42" i="12"/>
  <c r="C49" i="26"/>
  <c r="C49" i="13"/>
  <c r="C13" i="14"/>
  <c r="U48" i="17" l="1"/>
  <c r="L49" i="17"/>
  <c r="T52" i="17"/>
  <c r="AI22" i="26"/>
  <c r="J44" i="17" s="1"/>
  <c r="AJ22" i="26"/>
  <c r="K44" i="17" s="1"/>
  <c r="AK22" i="26"/>
  <c r="L44" i="17" s="1"/>
  <c r="AL22" i="26"/>
  <c r="M44" i="17" s="1"/>
  <c r="AM22" i="26"/>
  <c r="N44" i="17" s="1"/>
  <c r="AN22" i="26"/>
  <c r="O44" i="17" s="1"/>
  <c r="AO22" i="26"/>
  <c r="P44" i="17" s="1"/>
  <c r="AP22" i="26"/>
  <c r="Q44" i="17" s="1"/>
  <c r="AQ22" i="26"/>
  <c r="R44" i="17" s="1"/>
  <c r="AR22" i="26"/>
  <c r="S44" i="17" s="1"/>
  <c r="AS22" i="26"/>
  <c r="T44" i="17" s="1"/>
  <c r="AT22" i="26"/>
  <c r="U44" i="17" s="1"/>
  <c r="AI23" i="26"/>
  <c r="J45" i="17" s="1"/>
  <c r="AJ23" i="26"/>
  <c r="K45" i="17" s="1"/>
  <c r="AK23" i="26"/>
  <c r="L45" i="17" s="1"/>
  <c r="AL23" i="26"/>
  <c r="M45" i="17" s="1"/>
  <c r="AM23" i="26"/>
  <c r="N45" i="17" s="1"/>
  <c r="AN23" i="26"/>
  <c r="O45" i="17" s="1"/>
  <c r="AO23" i="26"/>
  <c r="P45" i="17" s="1"/>
  <c r="AP23" i="26"/>
  <c r="Q45" i="17" s="1"/>
  <c r="AQ23" i="26"/>
  <c r="R45" i="17" s="1"/>
  <c r="AR23" i="26"/>
  <c r="S45" i="17" s="1"/>
  <c r="AS23" i="26"/>
  <c r="T45" i="17" s="1"/>
  <c r="AT23" i="26"/>
  <c r="U45" i="17" s="1"/>
  <c r="AI24" i="26"/>
  <c r="J46" i="17" s="1"/>
  <c r="AJ24" i="26"/>
  <c r="K46" i="17" s="1"/>
  <c r="AK24" i="26"/>
  <c r="L46" i="17" s="1"/>
  <c r="AL24" i="26"/>
  <c r="M46" i="17" s="1"/>
  <c r="AM24" i="26"/>
  <c r="N46" i="17" s="1"/>
  <c r="AN24" i="26"/>
  <c r="O46" i="17" s="1"/>
  <c r="AO24" i="26"/>
  <c r="P46" i="17" s="1"/>
  <c r="AP24" i="26"/>
  <c r="Q46" i="17" s="1"/>
  <c r="AQ24" i="26"/>
  <c r="R46" i="17" s="1"/>
  <c r="AR24" i="26"/>
  <c r="S46" i="17" s="1"/>
  <c r="AS24" i="26"/>
  <c r="T46" i="17" s="1"/>
  <c r="AT24" i="26"/>
  <c r="U46" i="17" s="1"/>
  <c r="AI25" i="26"/>
  <c r="J47" i="17" s="1"/>
  <c r="AJ25" i="26"/>
  <c r="K47" i="17" s="1"/>
  <c r="AK25" i="26"/>
  <c r="L47" i="17" s="1"/>
  <c r="AL25" i="26"/>
  <c r="M47" i="17" s="1"/>
  <c r="AM25" i="26"/>
  <c r="N47" i="17" s="1"/>
  <c r="AN25" i="26"/>
  <c r="O47" i="17" s="1"/>
  <c r="AO25" i="26"/>
  <c r="P47" i="17" s="1"/>
  <c r="AP25" i="26"/>
  <c r="Q47" i="17" s="1"/>
  <c r="AQ25" i="26"/>
  <c r="R47" i="17" s="1"/>
  <c r="AR25" i="26"/>
  <c r="S47" i="17" s="1"/>
  <c r="AS25" i="26"/>
  <c r="T47" i="17" s="1"/>
  <c r="AT25" i="26"/>
  <c r="U47" i="17" s="1"/>
  <c r="AI26" i="26"/>
  <c r="J48" i="17" s="1"/>
  <c r="AJ26" i="26"/>
  <c r="K48" i="17" s="1"/>
  <c r="AK26" i="26"/>
  <c r="L48" i="17" s="1"/>
  <c r="AL26" i="26"/>
  <c r="M48" i="17" s="1"/>
  <c r="AM26" i="26"/>
  <c r="N48" i="17" s="1"/>
  <c r="AN26" i="26"/>
  <c r="O48" i="17" s="1"/>
  <c r="AO26" i="26"/>
  <c r="P48" i="17" s="1"/>
  <c r="AP26" i="26"/>
  <c r="Q48" i="17" s="1"/>
  <c r="AQ26" i="26"/>
  <c r="R48" i="17" s="1"/>
  <c r="AR26" i="26"/>
  <c r="S48" i="17" s="1"/>
  <c r="AS26" i="26"/>
  <c r="T48" i="17" s="1"/>
  <c r="AT26" i="26"/>
  <c r="AI27" i="26"/>
  <c r="J49" i="17" s="1"/>
  <c r="AJ27" i="26"/>
  <c r="K49" i="17" s="1"/>
  <c r="AK27" i="26"/>
  <c r="AL27" i="26"/>
  <c r="M49" i="17" s="1"/>
  <c r="AM27" i="26"/>
  <c r="N49" i="17" s="1"/>
  <c r="AN27" i="26"/>
  <c r="O49" i="17" s="1"/>
  <c r="AO27" i="26"/>
  <c r="P49" i="17" s="1"/>
  <c r="AP27" i="26"/>
  <c r="Q49" i="17" s="1"/>
  <c r="AQ27" i="26"/>
  <c r="R49" i="17" s="1"/>
  <c r="AR27" i="26"/>
  <c r="S49" i="17" s="1"/>
  <c r="AS27" i="26"/>
  <c r="T49" i="17" s="1"/>
  <c r="AT27" i="26"/>
  <c r="U49" i="17" s="1"/>
  <c r="AI28" i="26"/>
  <c r="J50" i="17" s="1"/>
  <c r="AJ28" i="26"/>
  <c r="K50" i="17" s="1"/>
  <c r="AK28" i="26"/>
  <c r="L50" i="17" s="1"/>
  <c r="AL28" i="26"/>
  <c r="M50" i="17" s="1"/>
  <c r="AM28" i="26"/>
  <c r="N50" i="17" s="1"/>
  <c r="AN28" i="26"/>
  <c r="O50" i="17" s="1"/>
  <c r="AO28" i="26"/>
  <c r="P50" i="17" s="1"/>
  <c r="AP28" i="26"/>
  <c r="Q50" i="17" s="1"/>
  <c r="AQ28" i="26"/>
  <c r="R50" i="17" s="1"/>
  <c r="AR28" i="26"/>
  <c r="S50" i="17" s="1"/>
  <c r="AS28" i="26"/>
  <c r="T50" i="17" s="1"/>
  <c r="AT28" i="26"/>
  <c r="U50" i="17" s="1"/>
  <c r="AI29" i="26"/>
  <c r="J51" i="17" s="1"/>
  <c r="AJ29" i="26"/>
  <c r="K51" i="17" s="1"/>
  <c r="AK29" i="26"/>
  <c r="L51" i="17" s="1"/>
  <c r="AL29" i="26"/>
  <c r="M51" i="17" s="1"/>
  <c r="AM29" i="26"/>
  <c r="N51" i="17" s="1"/>
  <c r="AN29" i="26"/>
  <c r="O51" i="17" s="1"/>
  <c r="AO29" i="26"/>
  <c r="P51" i="17" s="1"/>
  <c r="AP29" i="26"/>
  <c r="Q51" i="17" s="1"/>
  <c r="AQ29" i="26"/>
  <c r="R51" i="17" s="1"/>
  <c r="AR29" i="26"/>
  <c r="S51" i="17" s="1"/>
  <c r="AS29" i="26"/>
  <c r="T51" i="17" s="1"/>
  <c r="AT29" i="26"/>
  <c r="U51" i="17" s="1"/>
  <c r="AI30" i="26"/>
  <c r="J52" i="17" s="1"/>
  <c r="AJ30" i="26"/>
  <c r="K52" i="17" s="1"/>
  <c r="AK30" i="26"/>
  <c r="L52" i="17" s="1"/>
  <c r="AL30" i="26"/>
  <c r="M52" i="17" s="1"/>
  <c r="AM30" i="26"/>
  <c r="N52" i="17" s="1"/>
  <c r="AN30" i="26"/>
  <c r="O52" i="17" s="1"/>
  <c r="AO30" i="26"/>
  <c r="P52" i="17" s="1"/>
  <c r="AP30" i="26"/>
  <c r="Q52" i="17" s="1"/>
  <c r="AQ30" i="26"/>
  <c r="R52" i="17" s="1"/>
  <c r="AR30" i="26"/>
  <c r="S52" i="17" s="1"/>
  <c r="AS30" i="26"/>
  <c r="AT30" i="26"/>
  <c r="U52" i="17" s="1"/>
  <c r="AI31" i="26"/>
  <c r="J53" i="17" s="1"/>
  <c r="AJ31" i="26"/>
  <c r="K53" i="17" s="1"/>
  <c r="AK31" i="26"/>
  <c r="L53" i="17" s="1"/>
  <c r="AL31" i="26"/>
  <c r="M53" i="17" s="1"/>
  <c r="AM31" i="26"/>
  <c r="N53" i="17" s="1"/>
  <c r="AN31" i="26"/>
  <c r="O53" i="17" s="1"/>
  <c r="AO31" i="26"/>
  <c r="P53" i="17" s="1"/>
  <c r="AP31" i="26"/>
  <c r="Q53" i="17" s="1"/>
  <c r="AQ31" i="26"/>
  <c r="R53" i="17" s="1"/>
  <c r="AR31" i="26"/>
  <c r="S53" i="17" s="1"/>
  <c r="AS31" i="26"/>
  <c r="T53" i="17" s="1"/>
  <c r="AT31" i="26"/>
  <c r="U53" i="17" s="1"/>
  <c r="AI32" i="26"/>
  <c r="J54" i="17" s="1"/>
  <c r="AJ32" i="26"/>
  <c r="K54" i="17" s="1"/>
  <c r="AK32" i="26"/>
  <c r="L54" i="17" s="1"/>
  <c r="AL32" i="26"/>
  <c r="M54" i="17" s="1"/>
  <c r="AM32" i="26"/>
  <c r="N54" i="17" s="1"/>
  <c r="AN32" i="26"/>
  <c r="O54" i="17" s="1"/>
  <c r="AO32" i="26"/>
  <c r="P54" i="17" s="1"/>
  <c r="AP32" i="26"/>
  <c r="Q54" i="17" s="1"/>
  <c r="AQ32" i="26"/>
  <c r="R54" i="17" s="1"/>
  <c r="AR32" i="26"/>
  <c r="S54" i="17" s="1"/>
  <c r="AS32" i="26"/>
  <c r="T54" i="17" s="1"/>
  <c r="AT32" i="26"/>
  <c r="U54" i="17" s="1"/>
  <c r="AI33" i="26"/>
  <c r="J55" i="17" s="1"/>
  <c r="AJ33" i="26"/>
  <c r="K55" i="17" s="1"/>
  <c r="AK33" i="26"/>
  <c r="L55" i="17" s="1"/>
  <c r="AL33" i="26"/>
  <c r="M55" i="17" s="1"/>
  <c r="AM33" i="26"/>
  <c r="N55" i="17" s="1"/>
  <c r="AN33" i="26"/>
  <c r="O55" i="17" s="1"/>
  <c r="AO33" i="26"/>
  <c r="P55" i="17" s="1"/>
  <c r="AP33" i="26"/>
  <c r="Q55" i="17" s="1"/>
  <c r="AQ33" i="26"/>
  <c r="R55" i="17" s="1"/>
  <c r="AR33" i="26"/>
  <c r="S55" i="17" s="1"/>
  <c r="AS33" i="26"/>
  <c r="T55" i="17" s="1"/>
  <c r="AT33" i="26"/>
  <c r="U55" i="17" s="1"/>
  <c r="AI34" i="26"/>
  <c r="J56" i="17" s="1"/>
  <c r="AJ34" i="26"/>
  <c r="K56" i="17" s="1"/>
  <c r="AK34" i="26"/>
  <c r="L56" i="17" s="1"/>
  <c r="AL34" i="26"/>
  <c r="M56" i="17" s="1"/>
  <c r="AM34" i="26"/>
  <c r="N56" i="17" s="1"/>
  <c r="AN34" i="26"/>
  <c r="O56" i="17" s="1"/>
  <c r="AO34" i="26"/>
  <c r="P56" i="17" s="1"/>
  <c r="AP34" i="26"/>
  <c r="Q56" i="17" s="1"/>
  <c r="AQ34" i="26"/>
  <c r="R56" i="17" s="1"/>
  <c r="AR34" i="26"/>
  <c r="S56" i="17" s="1"/>
  <c r="AS34" i="26"/>
  <c r="T56" i="17" s="1"/>
  <c r="AT34" i="26"/>
  <c r="U56" i="17" s="1"/>
  <c r="AI35" i="26"/>
  <c r="J57" i="17" s="1"/>
  <c r="AJ35" i="26"/>
  <c r="K57" i="17" s="1"/>
  <c r="AK35" i="26"/>
  <c r="L57" i="17" s="1"/>
  <c r="AL35" i="26"/>
  <c r="M57" i="17" s="1"/>
  <c r="AM35" i="26"/>
  <c r="N57" i="17" s="1"/>
  <c r="AN35" i="26"/>
  <c r="O57" i="17" s="1"/>
  <c r="AO35" i="26"/>
  <c r="P57" i="17" s="1"/>
  <c r="AP35" i="26"/>
  <c r="Q57" i="17" s="1"/>
  <c r="AQ35" i="26"/>
  <c r="R57" i="17" s="1"/>
  <c r="AR35" i="26"/>
  <c r="S57" i="17" s="1"/>
  <c r="AS35" i="26"/>
  <c r="T57" i="17" s="1"/>
  <c r="AT35" i="26"/>
  <c r="U57" i="17" s="1"/>
  <c r="AI36" i="26"/>
  <c r="J58" i="17" s="1"/>
  <c r="AJ36" i="26"/>
  <c r="K58" i="17" s="1"/>
  <c r="AK36" i="26"/>
  <c r="L58" i="17" s="1"/>
  <c r="AL36" i="26"/>
  <c r="M58" i="17" s="1"/>
  <c r="AM36" i="26"/>
  <c r="N58" i="17" s="1"/>
  <c r="AN36" i="26"/>
  <c r="O58" i="17" s="1"/>
  <c r="AO36" i="26"/>
  <c r="P58" i="17" s="1"/>
  <c r="AP36" i="26"/>
  <c r="Q58" i="17" s="1"/>
  <c r="AQ36" i="26"/>
  <c r="R58" i="17" s="1"/>
  <c r="AR36" i="26"/>
  <c r="S58" i="17" s="1"/>
  <c r="AS36" i="26"/>
  <c r="T58" i="17" s="1"/>
  <c r="AT36" i="26"/>
  <c r="U58" i="17" s="1"/>
  <c r="AI37" i="26"/>
  <c r="J59" i="17" s="1"/>
  <c r="AJ37" i="26"/>
  <c r="K59" i="17" s="1"/>
  <c r="AK37" i="26"/>
  <c r="L59" i="17" s="1"/>
  <c r="AL37" i="26"/>
  <c r="M59" i="17" s="1"/>
  <c r="AM37" i="26"/>
  <c r="N59" i="17" s="1"/>
  <c r="AN37" i="26"/>
  <c r="O59" i="17" s="1"/>
  <c r="AO37" i="26"/>
  <c r="P59" i="17" s="1"/>
  <c r="AP37" i="26"/>
  <c r="Q59" i="17" s="1"/>
  <c r="AQ37" i="26"/>
  <c r="R59" i="17" s="1"/>
  <c r="AR37" i="26"/>
  <c r="S59" i="17" s="1"/>
  <c r="AS37" i="26"/>
  <c r="T59" i="17" s="1"/>
  <c r="AT37" i="26"/>
  <c r="U59" i="17" s="1"/>
  <c r="AI38" i="26"/>
  <c r="J60" i="17" s="1"/>
  <c r="AJ38" i="26"/>
  <c r="K60" i="17" s="1"/>
  <c r="AK38" i="26"/>
  <c r="L60" i="17" s="1"/>
  <c r="AL38" i="26"/>
  <c r="M60" i="17" s="1"/>
  <c r="AM38" i="26"/>
  <c r="N60" i="17" s="1"/>
  <c r="AN38" i="26"/>
  <c r="O60" i="17" s="1"/>
  <c r="AO38" i="26"/>
  <c r="P60" i="17" s="1"/>
  <c r="AP38" i="26"/>
  <c r="Q60" i="17" s="1"/>
  <c r="AQ38" i="26"/>
  <c r="R60" i="17" s="1"/>
  <c r="AR38" i="26"/>
  <c r="S60" i="17" s="1"/>
  <c r="AS38" i="26"/>
  <c r="T60" i="17" s="1"/>
  <c r="AT38" i="26"/>
  <c r="U60" i="17" s="1"/>
  <c r="AI39" i="26"/>
  <c r="J61" i="17" s="1"/>
  <c r="AJ39" i="26"/>
  <c r="K61" i="17" s="1"/>
  <c r="AK39" i="26"/>
  <c r="L61" i="17" s="1"/>
  <c r="AL39" i="26"/>
  <c r="M61" i="17" s="1"/>
  <c r="AM39" i="26"/>
  <c r="N61" i="17" s="1"/>
  <c r="AN39" i="26"/>
  <c r="O61" i="17" s="1"/>
  <c r="AO39" i="26"/>
  <c r="P61" i="17" s="1"/>
  <c r="AP39" i="26"/>
  <c r="Q61" i="17" s="1"/>
  <c r="AQ39" i="26"/>
  <c r="R61" i="17" s="1"/>
  <c r="AR39" i="26"/>
  <c r="S61" i="17" s="1"/>
  <c r="AS39" i="26"/>
  <c r="T61" i="17" s="1"/>
  <c r="AT39" i="26"/>
  <c r="U61" i="17" s="1"/>
  <c r="AI40" i="26"/>
  <c r="J62" i="17" s="1"/>
  <c r="AJ40" i="26"/>
  <c r="K62" i="17" s="1"/>
  <c r="AK40" i="26"/>
  <c r="L62" i="17" s="1"/>
  <c r="AL40" i="26"/>
  <c r="M62" i="17" s="1"/>
  <c r="AM40" i="26"/>
  <c r="N62" i="17" s="1"/>
  <c r="AN40" i="26"/>
  <c r="O62" i="17" s="1"/>
  <c r="AO40" i="26"/>
  <c r="P62" i="17" s="1"/>
  <c r="AP40" i="26"/>
  <c r="Q62" i="17" s="1"/>
  <c r="AQ40" i="26"/>
  <c r="R62" i="17" s="1"/>
  <c r="AR40" i="26"/>
  <c r="S62" i="17" s="1"/>
  <c r="AS40" i="26"/>
  <c r="T62" i="17" s="1"/>
  <c r="AT40" i="26"/>
  <c r="U62" i="17" s="1"/>
  <c r="AI10" i="26"/>
  <c r="J35" i="17" s="1"/>
  <c r="AJ10" i="26"/>
  <c r="K35" i="17" s="1"/>
  <c r="AK10" i="26"/>
  <c r="L35" i="17" s="1"/>
  <c r="AL10" i="26"/>
  <c r="M35" i="17" s="1"/>
  <c r="AM10" i="26"/>
  <c r="N35" i="17" s="1"/>
  <c r="AN10" i="26"/>
  <c r="O35" i="17" s="1"/>
  <c r="AO10" i="26"/>
  <c r="P35" i="17" s="1"/>
  <c r="AP10" i="26"/>
  <c r="Q35" i="17" s="1"/>
  <c r="AQ10" i="26"/>
  <c r="R35" i="17" s="1"/>
  <c r="AR10" i="26"/>
  <c r="S35" i="17" s="1"/>
  <c r="AS10" i="26"/>
  <c r="T35" i="17" s="1"/>
  <c r="AT10" i="26"/>
  <c r="U35" i="17" s="1"/>
  <c r="AI11" i="26"/>
  <c r="J36" i="17" s="1"/>
  <c r="AJ11" i="26"/>
  <c r="K36" i="17" s="1"/>
  <c r="AK11" i="26"/>
  <c r="L36" i="17" s="1"/>
  <c r="AL11" i="26"/>
  <c r="M36" i="17" s="1"/>
  <c r="AM11" i="26"/>
  <c r="N36" i="17" s="1"/>
  <c r="AN11" i="26"/>
  <c r="O36" i="17" s="1"/>
  <c r="AO11" i="26"/>
  <c r="P36" i="17" s="1"/>
  <c r="AP11" i="26"/>
  <c r="Q36" i="17" s="1"/>
  <c r="AQ11" i="26"/>
  <c r="R36" i="17" s="1"/>
  <c r="AR11" i="26"/>
  <c r="S36" i="17" s="1"/>
  <c r="AS11" i="26"/>
  <c r="T36" i="17" s="1"/>
  <c r="AT11" i="26"/>
  <c r="U36" i="17" s="1"/>
  <c r="AI12" i="26"/>
  <c r="J37" i="17" s="1"/>
  <c r="AJ12" i="26"/>
  <c r="K37" i="17" s="1"/>
  <c r="AK12" i="26"/>
  <c r="L37" i="17" s="1"/>
  <c r="AL12" i="26"/>
  <c r="M37" i="17" s="1"/>
  <c r="AM12" i="26"/>
  <c r="N37" i="17" s="1"/>
  <c r="AN12" i="26"/>
  <c r="O37" i="17" s="1"/>
  <c r="AO12" i="26"/>
  <c r="P37" i="17" s="1"/>
  <c r="AP12" i="26"/>
  <c r="Q37" i="17" s="1"/>
  <c r="AQ12" i="26"/>
  <c r="R37" i="17" s="1"/>
  <c r="AR12" i="26"/>
  <c r="S37" i="17" s="1"/>
  <c r="AS12" i="26"/>
  <c r="T37" i="17" s="1"/>
  <c r="AT12" i="26"/>
  <c r="U37" i="17" s="1"/>
  <c r="AI13" i="26"/>
  <c r="J38" i="17" s="1"/>
  <c r="AJ13" i="26"/>
  <c r="K38" i="17" s="1"/>
  <c r="AK13" i="26"/>
  <c r="L38" i="17" s="1"/>
  <c r="AL13" i="26"/>
  <c r="M38" i="17" s="1"/>
  <c r="AM13" i="26"/>
  <c r="N38" i="17" s="1"/>
  <c r="AN13" i="26"/>
  <c r="O38" i="17" s="1"/>
  <c r="AO13" i="26"/>
  <c r="P38" i="17" s="1"/>
  <c r="AP13" i="26"/>
  <c r="Q38" i="17" s="1"/>
  <c r="AQ13" i="26"/>
  <c r="R38" i="17" s="1"/>
  <c r="AR13" i="26"/>
  <c r="S38" i="17" s="1"/>
  <c r="AS13" i="26"/>
  <c r="T38" i="17" s="1"/>
  <c r="AT13" i="26"/>
  <c r="U38" i="17" s="1"/>
  <c r="AI14" i="26"/>
  <c r="J39" i="17" s="1"/>
  <c r="AJ14" i="26"/>
  <c r="K39" i="17" s="1"/>
  <c r="AK14" i="26"/>
  <c r="L39" i="17" s="1"/>
  <c r="AL14" i="26"/>
  <c r="M39" i="17" s="1"/>
  <c r="AM14" i="26"/>
  <c r="N39" i="17" s="1"/>
  <c r="AN14" i="26"/>
  <c r="O39" i="17" s="1"/>
  <c r="AO14" i="26"/>
  <c r="P39" i="17" s="1"/>
  <c r="AP14" i="26"/>
  <c r="Q39" i="17" s="1"/>
  <c r="AQ14" i="26"/>
  <c r="R39" i="17" s="1"/>
  <c r="AR14" i="26"/>
  <c r="S39" i="17" s="1"/>
  <c r="AS14" i="26"/>
  <c r="T39" i="17" s="1"/>
  <c r="AT14" i="26"/>
  <c r="U39" i="17" s="1"/>
  <c r="AI15" i="26"/>
  <c r="J40" i="17" s="1"/>
  <c r="AJ15" i="26"/>
  <c r="K40" i="17" s="1"/>
  <c r="AK15" i="26"/>
  <c r="L40" i="17" s="1"/>
  <c r="AL15" i="26"/>
  <c r="M40" i="17" s="1"/>
  <c r="AM15" i="26"/>
  <c r="N40" i="17" s="1"/>
  <c r="AN15" i="26"/>
  <c r="O40" i="17" s="1"/>
  <c r="AO15" i="26"/>
  <c r="P40" i="17" s="1"/>
  <c r="AP15" i="26"/>
  <c r="Q40" i="17" s="1"/>
  <c r="AQ15" i="26"/>
  <c r="R40" i="17" s="1"/>
  <c r="AR15" i="26"/>
  <c r="S40" i="17" s="1"/>
  <c r="AS15" i="26"/>
  <c r="T40" i="17" s="1"/>
  <c r="AT15" i="26"/>
  <c r="U40" i="17" s="1"/>
  <c r="AI16" i="26"/>
  <c r="J41" i="17" s="1"/>
  <c r="AJ16" i="26"/>
  <c r="K41" i="17" s="1"/>
  <c r="AK16" i="26"/>
  <c r="L41" i="17" s="1"/>
  <c r="AL16" i="26"/>
  <c r="M41" i="17" s="1"/>
  <c r="AM16" i="26"/>
  <c r="N41" i="17" s="1"/>
  <c r="AN16" i="26"/>
  <c r="O41" i="17" s="1"/>
  <c r="AO16" i="26"/>
  <c r="P41" i="17" s="1"/>
  <c r="AP16" i="26"/>
  <c r="Q41" i="17" s="1"/>
  <c r="AQ16" i="26"/>
  <c r="R41" i="17" s="1"/>
  <c r="AR16" i="26"/>
  <c r="S41" i="17" s="1"/>
  <c r="AS16" i="26"/>
  <c r="T41" i="17" s="1"/>
  <c r="AT16" i="26"/>
  <c r="U41" i="17" s="1"/>
  <c r="AI17" i="26"/>
  <c r="J42" i="17" s="1"/>
  <c r="AJ17" i="26"/>
  <c r="K42" i="17" s="1"/>
  <c r="AK17" i="26"/>
  <c r="L42" i="17" s="1"/>
  <c r="AL17" i="26"/>
  <c r="M42" i="17" s="1"/>
  <c r="AM17" i="26"/>
  <c r="N42" i="17" s="1"/>
  <c r="AN17" i="26"/>
  <c r="O42" i="17" s="1"/>
  <c r="AO17" i="26"/>
  <c r="P42" i="17" s="1"/>
  <c r="AP17" i="26"/>
  <c r="Q42" i="17" s="1"/>
  <c r="AQ17" i="26"/>
  <c r="R42" i="17" s="1"/>
  <c r="AR17" i="26"/>
  <c r="S42" i="17" s="1"/>
  <c r="AS17" i="26"/>
  <c r="T42" i="17" s="1"/>
  <c r="AT17" i="26"/>
  <c r="U42" i="17" s="1"/>
  <c r="B10" i="20"/>
  <c r="V56" i="17" l="1"/>
  <c r="V45" i="17"/>
  <c r="V53" i="17"/>
  <c r="V52" i="17"/>
  <c r="V47" i="17"/>
  <c r="V58" i="17"/>
  <c r="V54" i="17"/>
  <c r="V50" i="17"/>
  <c r="V60" i="17"/>
  <c r="V62" i="17"/>
  <c r="V51" i="17"/>
  <c r="V59" i="17"/>
  <c r="V48" i="17"/>
  <c r="V44" i="17"/>
  <c r="V46" i="17"/>
  <c r="V57" i="17"/>
  <c r="V55" i="17"/>
  <c r="V61" i="17"/>
  <c r="V49" i="17"/>
  <c r="B56" i="20"/>
  <c r="B50" i="20"/>
  <c r="B53" i="20"/>
  <c r="B40" i="20"/>
  <c r="B47" i="20"/>
  <c r="AI9" i="7"/>
  <c r="B22" i="7"/>
  <c r="B23" i="7"/>
  <c r="B24" i="7"/>
  <c r="B25" i="7"/>
  <c r="B21" i="7"/>
  <c r="B27" i="20"/>
  <c r="B37" i="20"/>
  <c r="B34" i="20"/>
  <c r="B43" i="20"/>
  <c r="B31" i="20"/>
  <c r="B23" i="20"/>
  <c r="B19" i="20"/>
  <c r="B16" i="20"/>
  <c r="O25" i="12"/>
  <c r="B13" i="20"/>
  <c r="F82" i="18"/>
  <c r="H82" i="18"/>
  <c r="I82" i="18"/>
  <c r="J82" i="18"/>
  <c r="Q82" i="18"/>
  <c r="S82" i="18"/>
  <c r="H84" i="17"/>
  <c r="C84" i="17"/>
  <c r="C82" i="18" s="1"/>
  <c r="A84" i="17"/>
  <c r="A82" i="18" s="1"/>
  <c r="AB33" i="12"/>
  <c r="B84" i="17" s="1"/>
  <c r="B82" i="18" s="1"/>
  <c r="AI33" i="12"/>
  <c r="J84" i="17" s="1"/>
  <c r="AJ33" i="12"/>
  <c r="K84" i="17" s="1"/>
  <c r="AK33" i="12"/>
  <c r="L84" i="17" s="1"/>
  <c r="AL33" i="12"/>
  <c r="M84" i="17" s="1"/>
  <c r="K82" i="18" s="1"/>
  <c r="AM33" i="12"/>
  <c r="N84" i="17" s="1"/>
  <c r="L82" i="18" s="1"/>
  <c r="AN33" i="12"/>
  <c r="O84" i="17" s="1"/>
  <c r="M82" i="18" s="1"/>
  <c r="AO33" i="12"/>
  <c r="P84" i="17" s="1"/>
  <c r="N82" i="18" s="1"/>
  <c r="AP33" i="12"/>
  <c r="Q84" i="17" s="1"/>
  <c r="O82" i="18" s="1"/>
  <c r="AQ33" i="12"/>
  <c r="R84" i="17" s="1"/>
  <c r="P82" i="18" s="1"/>
  <c r="AR33" i="12"/>
  <c r="S84" i="17" s="1"/>
  <c r="AS33" i="12"/>
  <c r="T84" i="17" s="1"/>
  <c r="R82" i="18" s="1"/>
  <c r="AT33" i="12"/>
  <c r="U84" i="17" s="1"/>
  <c r="AB23" i="12"/>
  <c r="AI23" i="12"/>
  <c r="AJ23" i="12"/>
  <c r="AK23" i="12"/>
  <c r="AL23" i="12"/>
  <c r="AM23" i="12"/>
  <c r="AN23" i="12"/>
  <c r="AO23" i="12"/>
  <c r="AP23" i="12"/>
  <c r="AQ23" i="12"/>
  <c r="AR23" i="12"/>
  <c r="AS23" i="12"/>
  <c r="AT23" i="12"/>
  <c r="AB24" i="12"/>
  <c r="AI24" i="12"/>
  <c r="AJ24" i="12"/>
  <c r="AK24" i="12"/>
  <c r="AL24" i="12"/>
  <c r="AM24" i="12"/>
  <c r="AN24" i="12"/>
  <c r="AO24" i="12"/>
  <c r="AP24" i="12"/>
  <c r="AQ24" i="12"/>
  <c r="AR24" i="12"/>
  <c r="AS24" i="12"/>
  <c r="AT24" i="12"/>
  <c r="AB25" i="12"/>
  <c r="AI25" i="12"/>
  <c r="AJ25" i="12"/>
  <c r="AK25" i="12"/>
  <c r="AL25" i="12"/>
  <c r="AM25" i="12"/>
  <c r="AN25" i="12"/>
  <c r="AO25" i="12"/>
  <c r="AP25" i="12"/>
  <c r="AQ25" i="12"/>
  <c r="AR25" i="12"/>
  <c r="AS25" i="12"/>
  <c r="AT25" i="12"/>
  <c r="AB26" i="12"/>
  <c r="AI26" i="12"/>
  <c r="AJ26" i="12"/>
  <c r="AK26" i="12"/>
  <c r="AL26" i="12"/>
  <c r="AM26" i="12"/>
  <c r="AN26" i="12"/>
  <c r="AO26" i="12"/>
  <c r="AP26" i="12"/>
  <c r="AQ26" i="12"/>
  <c r="AR26" i="12"/>
  <c r="AS26" i="12"/>
  <c r="AT26" i="12"/>
  <c r="AB27" i="12"/>
  <c r="AI27" i="12"/>
  <c r="AJ27" i="12"/>
  <c r="AK27" i="12"/>
  <c r="AL27" i="12"/>
  <c r="AM27" i="12"/>
  <c r="AN27" i="12"/>
  <c r="AO27" i="12"/>
  <c r="AP27" i="12"/>
  <c r="AQ27" i="12"/>
  <c r="AR27" i="12"/>
  <c r="AS27" i="12"/>
  <c r="AT27" i="12"/>
  <c r="AB28" i="12"/>
  <c r="AI28" i="12"/>
  <c r="AJ28" i="12"/>
  <c r="AK28" i="12"/>
  <c r="AL28" i="12"/>
  <c r="AM28" i="12"/>
  <c r="AN28" i="12"/>
  <c r="AO28" i="12"/>
  <c r="AP28" i="12"/>
  <c r="AQ28" i="12"/>
  <c r="AR28" i="12"/>
  <c r="AS28" i="12"/>
  <c r="AT28" i="12"/>
  <c r="AB29" i="12"/>
  <c r="AI29" i="12"/>
  <c r="AJ29" i="12"/>
  <c r="AK29" i="12"/>
  <c r="AL29" i="12"/>
  <c r="AM29" i="12"/>
  <c r="AN29" i="12"/>
  <c r="AO29" i="12"/>
  <c r="AP29" i="12"/>
  <c r="AQ29" i="12"/>
  <c r="AR29" i="12"/>
  <c r="AS29" i="12"/>
  <c r="AT29" i="12"/>
  <c r="AB30" i="12"/>
  <c r="AI30" i="12"/>
  <c r="AJ30" i="12"/>
  <c r="AK30" i="12"/>
  <c r="AL30" i="12"/>
  <c r="AM30" i="12"/>
  <c r="AN30" i="12"/>
  <c r="AO30" i="12"/>
  <c r="AP30" i="12"/>
  <c r="AQ30" i="12"/>
  <c r="AR30" i="12"/>
  <c r="AS30" i="12"/>
  <c r="AT30" i="12"/>
  <c r="AB31" i="12"/>
  <c r="AI31" i="12"/>
  <c r="AJ31" i="12"/>
  <c r="AK31" i="12"/>
  <c r="AL31" i="12"/>
  <c r="AM31" i="12"/>
  <c r="AN31" i="12"/>
  <c r="AO31" i="12"/>
  <c r="AP31" i="12"/>
  <c r="AQ31" i="12"/>
  <c r="AR31" i="12"/>
  <c r="AS31" i="12"/>
  <c r="AT31" i="12"/>
  <c r="AB32" i="12"/>
  <c r="AI32" i="12"/>
  <c r="AJ32" i="12"/>
  <c r="AK32" i="12"/>
  <c r="AL32" i="12"/>
  <c r="AM32" i="12"/>
  <c r="AN32" i="12"/>
  <c r="AO32" i="12"/>
  <c r="AP32" i="12"/>
  <c r="AQ32" i="12"/>
  <c r="AR32" i="12"/>
  <c r="AS32" i="12"/>
  <c r="AT32" i="12"/>
  <c r="B25" i="12"/>
  <c r="V84" i="17" l="1"/>
  <c r="T82" i="18"/>
  <c r="AB11" i="22"/>
  <c r="AB12" i="22"/>
  <c r="AB13" i="22"/>
  <c r="AB14" i="22"/>
  <c r="AB15" i="22"/>
  <c r="AB16" i="22"/>
  <c r="AB17" i="22"/>
  <c r="AB18" i="22"/>
  <c r="AB19" i="22"/>
  <c r="B17" i="22"/>
  <c r="F60" i="18"/>
  <c r="F59" i="18"/>
  <c r="F58" i="18"/>
  <c r="F57" i="18"/>
  <c r="F56" i="18"/>
  <c r="F55" i="18"/>
  <c r="F54" i="18"/>
  <c r="F53" i="18"/>
  <c r="F52" i="18"/>
  <c r="F51" i="18"/>
  <c r="F50" i="18"/>
  <c r="F49" i="18"/>
  <c r="F48" i="18"/>
  <c r="F47" i="18"/>
  <c r="F46" i="18"/>
  <c r="F45" i="18"/>
  <c r="F44" i="18"/>
  <c r="F43" i="18"/>
  <c r="F42" i="18"/>
  <c r="F41" i="18"/>
  <c r="F40" i="18"/>
  <c r="F39" i="18"/>
  <c r="F38" i="18"/>
  <c r="F37" i="18"/>
  <c r="F36" i="18"/>
  <c r="F35" i="18"/>
  <c r="F34" i="18"/>
  <c r="F33" i="18"/>
  <c r="F32" i="18"/>
  <c r="H44" i="17"/>
  <c r="H45" i="17"/>
  <c r="H46" i="17"/>
  <c r="H47" i="17"/>
  <c r="H48" i="17"/>
  <c r="H49" i="17"/>
  <c r="H50" i="17"/>
  <c r="H51" i="17"/>
  <c r="H52" i="17"/>
  <c r="H53" i="17"/>
  <c r="H54" i="17"/>
  <c r="H55" i="17"/>
  <c r="H56" i="17"/>
  <c r="H57" i="17"/>
  <c r="H58" i="17"/>
  <c r="H59" i="17"/>
  <c r="H60" i="17"/>
  <c r="H61" i="17"/>
  <c r="H62" i="17"/>
  <c r="H43" i="17"/>
  <c r="H35" i="17"/>
  <c r="H36" i="17"/>
  <c r="H37" i="17"/>
  <c r="H38" i="17"/>
  <c r="H39" i="17"/>
  <c r="H40" i="17"/>
  <c r="H41" i="17"/>
  <c r="H42" i="17"/>
  <c r="H34" i="17"/>
  <c r="C44" i="17" l="1"/>
  <c r="C42" i="18" s="1"/>
  <c r="C45" i="17"/>
  <c r="C43" i="18" s="1"/>
  <c r="C46" i="17"/>
  <c r="C44" i="18" s="1"/>
  <c r="C47" i="17"/>
  <c r="C45" i="18" s="1"/>
  <c r="C48" i="17"/>
  <c r="C46" i="18" s="1"/>
  <c r="C49" i="17"/>
  <c r="C47" i="18" s="1"/>
  <c r="C50" i="17"/>
  <c r="C48" i="18" s="1"/>
  <c r="C51" i="17"/>
  <c r="C49" i="18" s="1"/>
  <c r="C52" i="17"/>
  <c r="C50" i="18" s="1"/>
  <c r="C53" i="17"/>
  <c r="C51" i="18" s="1"/>
  <c r="C54" i="17"/>
  <c r="C52" i="18" s="1"/>
  <c r="C55" i="17"/>
  <c r="C53" i="18" s="1"/>
  <c r="C56" i="17"/>
  <c r="C54" i="18" s="1"/>
  <c r="C57" i="17"/>
  <c r="C55" i="18" s="1"/>
  <c r="C58" i="17"/>
  <c r="C56" i="18" s="1"/>
  <c r="C59" i="17"/>
  <c r="C57" i="18" s="1"/>
  <c r="C60" i="17"/>
  <c r="C58" i="18" s="1"/>
  <c r="C61" i="17"/>
  <c r="C59" i="18" s="1"/>
  <c r="C62" i="17"/>
  <c r="C60" i="18" s="1"/>
  <c r="C43" i="17"/>
  <c r="C41" i="18" s="1"/>
  <c r="C35" i="17"/>
  <c r="C33" i="18" s="1"/>
  <c r="C36" i="17"/>
  <c r="C34" i="18" s="1"/>
  <c r="C37" i="17"/>
  <c r="C35" i="18" s="1"/>
  <c r="C38" i="17"/>
  <c r="C36" i="18" s="1"/>
  <c r="C39" i="17"/>
  <c r="C37" i="18" s="1"/>
  <c r="C40" i="17"/>
  <c r="C38" i="18" s="1"/>
  <c r="C41" i="17"/>
  <c r="C39" i="18" s="1"/>
  <c r="C42" i="17"/>
  <c r="C40" i="18" s="1"/>
  <c r="C34" i="17"/>
  <c r="C32" i="18" s="1"/>
  <c r="A44" i="17"/>
  <c r="A42" i="18" s="1"/>
  <c r="A45" i="17"/>
  <c r="A43" i="18" s="1"/>
  <c r="A46" i="17"/>
  <c r="A44" i="18" s="1"/>
  <c r="A47" i="17"/>
  <c r="A45" i="18" s="1"/>
  <c r="A48" i="17"/>
  <c r="A46" i="18" s="1"/>
  <c r="A49" i="17"/>
  <c r="A47" i="18" s="1"/>
  <c r="A50" i="17"/>
  <c r="A48" i="18" s="1"/>
  <c r="A51" i="17"/>
  <c r="A49" i="18" s="1"/>
  <c r="A52" i="17"/>
  <c r="A50" i="18" s="1"/>
  <c r="A53" i="17"/>
  <c r="A51" i="18" s="1"/>
  <c r="A54" i="17"/>
  <c r="A52" i="18" s="1"/>
  <c r="A55" i="17"/>
  <c r="A53" i="18" s="1"/>
  <c r="A56" i="17"/>
  <c r="A54" i="18" s="1"/>
  <c r="A57" i="17"/>
  <c r="A55" i="18" s="1"/>
  <c r="A58" i="17"/>
  <c r="A56" i="18" s="1"/>
  <c r="A59" i="17"/>
  <c r="A57" i="18" s="1"/>
  <c r="A60" i="17"/>
  <c r="A58" i="18" s="1"/>
  <c r="A61" i="17"/>
  <c r="A59" i="18" s="1"/>
  <c r="A62" i="17"/>
  <c r="A60" i="18" s="1"/>
  <c r="A43" i="17"/>
  <c r="A41" i="18" s="1"/>
  <c r="A35" i="17"/>
  <c r="A33" i="18" s="1"/>
  <c r="A36" i="17"/>
  <c r="A34" i="18" s="1"/>
  <c r="A37" i="17"/>
  <c r="A35" i="18" s="1"/>
  <c r="A38" i="17"/>
  <c r="A36" i="18" s="1"/>
  <c r="A39" i="17"/>
  <c r="A37" i="18" s="1"/>
  <c r="A40" i="17"/>
  <c r="A38" i="18" s="1"/>
  <c r="A41" i="17"/>
  <c r="A39" i="18" s="1"/>
  <c r="A42" i="17"/>
  <c r="A40" i="18" s="1"/>
  <c r="A34" i="17"/>
  <c r="A32" i="18" s="1"/>
  <c r="J60" i="18"/>
  <c r="I60" i="18"/>
  <c r="H60" i="18"/>
  <c r="J59" i="18"/>
  <c r="I59" i="18"/>
  <c r="H59" i="18"/>
  <c r="J58" i="18"/>
  <c r="I58" i="18"/>
  <c r="H58" i="18"/>
  <c r="J57" i="18"/>
  <c r="I57" i="18"/>
  <c r="H57" i="18"/>
  <c r="J56" i="18"/>
  <c r="I56" i="18"/>
  <c r="H56" i="18"/>
  <c r="J55" i="18"/>
  <c r="I55" i="18"/>
  <c r="H55" i="18"/>
  <c r="J54" i="18"/>
  <c r="I54" i="18"/>
  <c r="H54" i="18"/>
  <c r="J53" i="18"/>
  <c r="I53" i="18"/>
  <c r="H53" i="18"/>
  <c r="J52" i="18"/>
  <c r="I52" i="18"/>
  <c r="H52" i="18"/>
  <c r="J51" i="18"/>
  <c r="I51" i="18"/>
  <c r="H51" i="18"/>
  <c r="J50" i="18"/>
  <c r="I50" i="18"/>
  <c r="H50" i="18"/>
  <c r="J49" i="18"/>
  <c r="I49" i="18"/>
  <c r="H49" i="18"/>
  <c r="J48" i="18"/>
  <c r="I48" i="18"/>
  <c r="H48" i="18"/>
  <c r="J47" i="18"/>
  <c r="I47" i="18"/>
  <c r="H47" i="18"/>
  <c r="J46" i="18"/>
  <c r="I46" i="18"/>
  <c r="H46" i="18"/>
  <c r="J45" i="18"/>
  <c r="I45" i="18"/>
  <c r="H45" i="18"/>
  <c r="J44" i="18"/>
  <c r="I44" i="18"/>
  <c r="H44" i="18"/>
  <c r="J43" i="18"/>
  <c r="I43" i="18"/>
  <c r="H43" i="18"/>
  <c r="J42" i="18"/>
  <c r="I42" i="18"/>
  <c r="H42" i="18"/>
  <c r="J40" i="18"/>
  <c r="I40" i="18"/>
  <c r="H40" i="18"/>
  <c r="J39" i="18"/>
  <c r="I39" i="18"/>
  <c r="H39" i="18"/>
  <c r="J38" i="18"/>
  <c r="I38" i="18"/>
  <c r="H38" i="18"/>
  <c r="J37" i="18"/>
  <c r="I37" i="18"/>
  <c r="H37" i="18"/>
  <c r="J36" i="18"/>
  <c r="I36" i="18"/>
  <c r="H36" i="18"/>
  <c r="J35" i="18"/>
  <c r="I35" i="18"/>
  <c r="H35" i="18"/>
  <c r="J34" i="18"/>
  <c r="I34" i="18"/>
  <c r="H34" i="18"/>
  <c r="J33" i="18"/>
  <c r="I33" i="18"/>
  <c r="H33" i="18"/>
  <c r="B39" i="26"/>
  <c r="B40" i="26"/>
  <c r="B38" i="26"/>
  <c r="B36" i="26"/>
  <c r="B35" i="26"/>
  <c r="B34" i="26"/>
  <c r="B33" i="26"/>
  <c r="B31" i="26"/>
  <c r="B32" i="26"/>
  <c r="B29" i="26"/>
  <c r="B30" i="26"/>
  <c r="B26" i="26"/>
  <c r="B27" i="26"/>
  <c r="B28" i="26"/>
  <c r="B25" i="26"/>
  <c r="B24" i="26"/>
  <c r="B23" i="26"/>
  <c r="B22" i="26"/>
  <c r="B21" i="26"/>
  <c r="T58" i="26" l="1"/>
  <c r="T57" i="26"/>
  <c r="T56" i="26"/>
  <c r="T55" i="26"/>
  <c r="T54" i="26"/>
  <c r="T53" i="26"/>
  <c r="T52" i="26"/>
  <c r="T51" i="26"/>
  <c r="T50" i="26"/>
  <c r="T49" i="26"/>
  <c r="T48" i="26"/>
  <c r="T47" i="26"/>
  <c r="N41" i="26"/>
  <c r="M18" i="16" s="1"/>
  <c r="M41" i="26"/>
  <c r="L18" i="16" s="1"/>
  <c r="L41" i="26"/>
  <c r="K18" i="16" s="1"/>
  <c r="K41" i="26"/>
  <c r="J18" i="16" s="1"/>
  <c r="J41" i="26"/>
  <c r="I18" i="16" s="1"/>
  <c r="I41" i="26"/>
  <c r="H18" i="16" s="1"/>
  <c r="H41" i="26"/>
  <c r="G18" i="16" s="1"/>
  <c r="G41" i="26"/>
  <c r="F18" i="16" s="1"/>
  <c r="F41" i="26"/>
  <c r="E18" i="16" s="1"/>
  <c r="E41" i="26"/>
  <c r="D18" i="16" s="1"/>
  <c r="D41" i="26"/>
  <c r="C18" i="16" s="1"/>
  <c r="C41" i="26"/>
  <c r="B18" i="16" s="1"/>
  <c r="S60" i="18"/>
  <c r="R60" i="18"/>
  <c r="Q60" i="18"/>
  <c r="P60" i="18"/>
  <c r="O60" i="18"/>
  <c r="N60" i="18"/>
  <c r="M60" i="18"/>
  <c r="L60" i="18"/>
  <c r="K60" i="18"/>
  <c r="AB40" i="26"/>
  <c r="B62" i="17" s="1"/>
  <c r="B60" i="18" s="1"/>
  <c r="T46" i="26"/>
  <c r="O40" i="26"/>
  <c r="S59" i="18"/>
  <c r="R59" i="18"/>
  <c r="Q59" i="18"/>
  <c r="P59" i="18"/>
  <c r="O59" i="18"/>
  <c r="N59" i="18"/>
  <c r="M59" i="18"/>
  <c r="L59" i="18"/>
  <c r="K59" i="18"/>
  <c r="AB39" i="26"/>
  <c r="B61" i="17" s="1"/>
  <c r="B59" i="18" s="1"/>
  <c r="T45" i="26"/>
  <c r="O39" i="26"/>
  <c r="S58" i="18"/>
  <c r="R58" i="18"/>
  <c r="Q58" i="18"/>
  <c r="P58" i="18"/>
  <c r="O58" i="18"/>
  <c r="N58" i="18"/>
  <c r="M58" i="18"/>
  <c r="L58" i="18"/>
  <c r="K58" i="18"/>
  <c r="AB38" i="26"/>
  <c r="B60" i="17" s="1"/>
  <c r="B58" i="18" s="1"/>
  <c r="O38" i="26"/>
  <c r="S57" i="18"/>
  <c r="R57" i="18"/>
  <c r="Q57" i="18"/>
  <c r="P57" i="18"/>
  <c r="O57" i="18"/>
  <c r="N57" i="18"/>
  <c r="M57" i="18"/>
  <c r="L57" i="18"/>
  <c r="K57" i="18"/>
  <c r="AB37" i="26"/>
  <c r="B59" i="17" s="1"/>
  <c r="B57" i="18" s="1"/>
  <c r="O37" i="26"/>
  <c r="S56" i="18"/>
  <c r="R56" i="18"/>
  <c r="Q56" i="18"/>
  <c r="P56" i="18"/>
  <c r="O56" i="18"/>
  <c r="N56" i="18"/>
  <c r="M56" i="18"/>
  <c r="L56" i="18"/>
  <c r="K56" i="18"/>
  <c r="AB36" i="26"/>
  <c r="B58" i="17" s="1"/>
  <c r="B56" i="18" s="1"/>
  <c r="O36" i="26"/>
  <c r="S55" i="18"/>
  <c r="R55" i="18"/>
  <c r="Q55" i="18"/>
  <c r="P55" i="18"/>
  <c r="O55" i="18"/>
  <c r="N55" i="18"/>
  <c r="M55" i="18"/>
  <c r="L55" i="18"/>
  <c r="K55" i="18"/>
  <c r="AB35" i="26"/>
  <c r="B57" i="17" s="1"/>
  <c r="B55" i="18" s="1"/>
  <c r="O35" i="26"/>
  <c r="S54" i="18"/>
  <c r="R54" i="18"/>
  <c r="Q54" i="18"/>
  <c r="P54" i="18"/>
  <c r="O54" i="18"/>
  <c r="N54" i="18"/>
  <c r="M54" i="18"/>
  <c r="L54" i="18"/>
  <c r="K54" i="18"/>
  <c r="AB34" i="26"/>
  <c r="B56" i="17" s="1"/>
  <c r="B54" i="18" s="1"/>
  <c r="O34" i="26"/>
  <c r="S53" i="18"/>
  <c r="R53" i="18"/>
  <c r="Q53" i="18"/>
  <c r="P53" i="18"/>
  <c r="O53" i="18"/>
  <c r="N53" i="18"/>
  <c r="M53" i="18"/>
  <c r="L53" i="18"/>
  <c r="K53" i="18"/>
  <c r="AB33" i="26"/>
  <c r="B55" i="17" s="1"/>
  <c r="B53" i="18" s="1"/>
  <c r="O33" i="26"/>
  <c r="S52" i="18"/>
  <c r="R52" i="18"/>
  <c r="Q52" i="18"/>
  <c r="P52" i="18"/>
  <c r="O52" i="18"/>
  <c r="N52" i="18"/>
  <c r="M52" i="18"/>
  <c r="L52" i="18"/>
  <c r="K52" i="18"/>
  <c r="AB32" i="26"/>
  <c r="B54" i="17" s="1"/>
  <c r="B52" i="18" s="1"/>
  <c r="O32" i="26"/>
  <c r="S51" i="18"/>
  <c r="R51" i="18"/>
  <c r="Q51" i="18"/>
  <c r="P51" i="18"/>
  <c r="O51" i="18"/>
  <c r="N51" i="18"/>
  <c r="M51" i="18"/>
  <c r="L51" i="18"/>
  <c r="K51" i="18"/>
  <c r="AB31" i="26"/>
  <c r="B53" i="17" s="1"/>
  <c r="B51" i="18" s="1"/>
  <c r="O31" i="26"/>
  <c r="S50" i="18"/>
  <c r="R50" i="18"/>
  <c r="Q50" i="18"/>
  <c r="P50" i="18"/>
  <c r="O50" i="18"/>
  <c r="N50" i="18"/>
  <c r="M50" i="18"/>
  <c r="L50" i="18"/>
  <c r="K50" i="18"/>
  <c r="AB30" i="26"/>
  <c r="B52" i="17" s="1"/>
  <c r="B50" i="18" s="1"/>
  <c r="O30" i="26"/>
  <c r="S49" i="18"/>
  <c r="R49" i="18"/>
  <c r="Q49" i="18"/>
  <c r="P49" i="18"/>
  <c r="O49" i="18"/>
  <c r="N49" i="18"/>
  <c r="M49" i="18"/>
  <c r="L49" i="18"/>
  <c r="K49" i="18"/>
  <c r="AB29" i="26"/>
  <c r="B51" i="17" s="1"/>
  <c r="B49" i="18" s="1"/>
  <c r="O29" i="26"/>
  <c r="S48" i="18"/>
  <c r="R48" i="18"/>
  <c r="Q48" i="18"/>
  <c r="P48" i="18"/>
  <c r="O48" i="18"/>
  <c r="N48" i="18"/>
  <c r="M48" i="18"/>
  <c r="L48" i="18"/>
  <c r="K48" i="18"/>
  <c r="AB28" i="26"/>
  <c r="B50" i="17" s="1"/>
  <c r="B48" i="18" s="1"/>
  <c r="O28" i="26"/>
  <c r="S47" i="18"/>
  <c r="R47" i="18"/>
  <c r="Q47" i="18"/>
  <c r="P47" i="18"/>
  <c r="O47" i="18"/>
  <c r="N47" i="18"/>
  <c r="M47" i="18"/>
  <c r="L47" i="18"/>
  <c r="K47" i="18"/>
  <c r="AB27" i="26"/>
  <c r="B49" i="17" s="1"/>
  <c r="B47" i="18" s="1"/>
  <c r="O27" i="26"/>
  <c r="S46" i="18"/>
  <c r="R46" i="18"/>
  <c r="Q46" i="18"/>
  <c r="P46" i="18"/>
  <c r="O46" i="18"/>
  <c r="N46" i="18"/>
  <c r="M46" i="18"/>
  <c r="L46" i="18"/>
  <c r="K46" i="18"/>
  <c r="AB26" i="26"/>
  <c r="B48" i="17" s="1"/>
  <c r="B46" i="18" s="1"/>
  <c r="O26" i="26"/>
  <c r="S45" i="18"/>
  <c r="R45" i="18"/>
  <c r="Q45" i="18"/>
  <c r="P45" i="18"/>
  <c r="O45" i="18"/>
  <c r="N45" i="18"/>
  <c r="M45" i="18"/>
  <c r="L45" i="18"/>
  <c r="K45" i="18"/>
  <c r="AB25" i="26"/>
  <c r="B47" i="17" s="1"/>
  <c r="B45" i="18" s="1"/>
  <c r="O25" i="26"/>
  <c r="S44" i="18"/>
  <c r="R44" i="18"/>
  <c r="Q44" i="18"/>
  <c r="P44" i="18"/>
  <c r="O44" i="18"/>
  <c r="N44" i="18"/>
  <c r="M44" i="18"/>
  <c r="L44" i="18"/>
  <c r="K44" i="18"/>
  <c r="AB24" i="26"/>
  <c r="B46" i="17" s="1"/>
  <c r="B44" i="18" s="1"/>
  <c r="O24" i="26"/>
  <c r="S43" i="18"/>
  <c r="R43" i="18"/>
  <c r="Q43" i="18"/>
  <c r="P43" i="18"/>
  <c r="O43" i="18"/>
  <c r="N43" i="18"/>
  <c r="M43" i="18"/>
  <c r="L43" i="18"/>
  <c r="K43" i="18"/>
  <c r="AB23" i="26"/>
  <c r="B45" i="17" s="1"/>
  <c r="B43" i="18" s="1"/>
  <c r="O23" i="26"/>
  <c r="S42" i="18"/>
  <c r="R42" i="18"/>
  <c r="Q42" i="18"/>
  <c r="P42" i="18"/>
  <c r="O42" i="18"/>
  <c r="N42" i="18"/>
  <c r="M42" i="18"/>
  <c r="L42" i="18"/>
  <c r="K42" i="18"/>
  <c r="AB22" i="26"/>
  <c r="B44" i="17" s="1"/>
  <c r="B42" i="18" s="1"/>
  <c r="O22" i="26"/>
  <c r="AT21" i="26"/>
  <c r="U43" i="17" s="1"/>
  <c r="AS21" i="26"/>
  <c r="T43" i="17" s="1"/>
  <c r="AR21" i="26"/>
  <c r="S43" i="17" s="1"/>
  <c r="AQ21" i="26"/>
  <c r="AP21" i="26"/>
  <c r="AO21" i="26"/>
  <c r="AN21" i="26"/>
  <c r="AM21" i="26"/>
  <c r="AL21" i="26"/>
  <c r="AK21" i="26"/>
  <c r="AJ21" i="26"/>
  <c r="AI21" i="26"/>
  <c r="AB21" i="26"/>
  <c r="B43" i="17" s="1"/>
  <c r="B41" i="18" s="1"/>
  <c r="O21" i="26"/>
  <c r="N18" i="26"/>
  <c r="M18" i="26"/>
  <c r="L9" i="16" s="1"/>
  <c r="L18" i="26"/>
  <c r="K9" i="16" s="1"/>
  <c r="K18" i="26"/>
  <c r="J18" i="26"/>
  <c r="I9" i="16" s="1"/>
  <c r="I18" i="26"/>
  <c r="H18" i="26"/>
  <c r="G18" i="26"/>
  <c r="F18" i="26"/>
  <c r="E18" i="26"/>
  <c r="D9" i="16" s="1"/>
  <c r="D18" i="26"/>
  <c r="C9" i="16" s="1"/>
  <c r="C18" i="26"/>
  <c r="S40" i="18"/>
  <c r="R40" i="18"/>
  <c r="Q40" i="18"/>
  <c r="P40" i="18"/>
  <c r="O40" i="18"/>
  <c r="N40" i="18"/>
  <c r="M40" i="18"/>
  <c r="L40" i="18"/>
  <c r="K40" i="18"/>
  <c r="AB17" i="26"/>
  <c r="B42" i="17" s="1"/>
  <c r="B40" i="18" s="1"/>
  <c r="O17" i="26"/>
  <c r="S39" i="18"/>
  <c r="R39" i="18"/>
  <c r="Q39" i="18"/>
  <c r="P39" i="18"/>
  <c r="O39" i="18"/>
  <c r="N39" i="18"/>
  <c r="M39" i="18"/>
  <c r="L39" i="18"/>
  <c r="K39" i="18"/>
  <c r="AB16" i="26"/>
  <c r="B41" i="17" s="1"/>
  <c r="B39" i="18" s="1"/>
  <c r="O16" i="26"/>
  <c r="S38" i="18"/>
  <c r="R38" i="18"/>
  <c r="Q38" i="18"/>
  <c r="P38" i="18"/>
  <c r="O38" i="18"/>
  <c r="N38" i="18"/>
  <c r="M38" i="18"/>
  <c r="L38" i="18"/>
  <c r="K38" i="18"/>
  <c r="AB15" i="26"/>
  <c r="B40" i="17" s="1"/>
  <c r="B38" i="18" s="1"/>
  <c r="O15" i="26"/>
  <c r="S37" i="18"/>
  <c r="R37" i="18"/>
  <c r="Q37" i="18"/>
  <c r="P37" i="18"/>
  <c r="O37" i="18"/>
  <c r="N37" i="18"/>
  <c r="M37" i="18"/>
  <c r="L37" i="18"/>
  <c r="K37" i="18"/>
  <c r="AB14" i="26"/>
  <c r="B39" i="17" s="1"/>
  <c r="B37" i="18" s="1"/>
  <c r="O14" i="26"/>
  <c r="S36" i="18"/>
  <c r="R36" i="18"/>
  <c r="Q36" i="18"/>
  <c r="P36" i="18"/>
  <c r="O36" i="18"/>
  <c r="N36" i="18"/>
  <c r="M36" i="18"/>
  <c r="L36" i="18"/>
  <c r="K36" i="18"/>
  <c r="AB13" i="26"/>
  <c r="B38" i="17" s="1"/>
  <c r="B36" i="18" s="1"/>
  <c r="O13" i="26"/>
  <c r="S35" i="18"/>
  <c r="R35" i="18"/>
  <c r="Q35" i="18"/>
  <c r="P35" i="18"/>
  <c r="O35" i="18"/>
  <c r="N35" i="18"/>
  <c r="M35" i="18"/>
  <c r="L35" i="18"/>
  <c r="K35" i="18"/>
  <c r="AB12" i="26"/>
  <c r="B37" i="17" s="1"/>
  <c r="B35" i="18" s="1"/>
  <c r="O12" i="26"/>
  <c r="S34" i="18"/>
  <c r="R34" i="18"/>
  <c r="Q34" i="18"/>
  <c r="P34" i="18"/>
  <c r="O34" i="18"/>
  <c r="N34" i="18"/>
  <c r="M34" i="18"/>
  <c r="L34" i="18"/>
  <c r="K34" i="18"/>
  <c r="AB11" i="26"/>
  <c r="B36" i="17" s="1"/>
  <c r="B34" i="18" s="1"/>
  <c r="O11" i="26"/>
  <c r="S33" i="18"/>
  <c r="R33" i="18"/>
  <c r="Q33" i="18"/>
  <c r="P33" i="18"/>
  <c r="O33" i="18"/>
  <c r="N33" i="18"/>
  <c r="M33" i="18"/>
  <c r="L33" i="18"/>
  <c r="K33" i="18"/>
  <c r="AB10" i="26"/>
  <c r="B35" i="17" s="1"/>
  <c r="B33" i="18" s="1"/>
  <c r="O10" i="26"/>
  <c r="AT9" i="26"/>
  <c r="U34" i="17" s="1"/>
  <c r="S32" i="18" s="1"/>
  <c r="AS9" i="26"/>
  <c r="T34" i="17" s="1"/>
  <c r="R32" i="18" s="1"/>
  <c r="AR9" i="26"/>
  <c r="S34" i="17" s="1"/>
  <c r="Q32" i="18" s="1"/>
  <c r="AQ9" i="26"/>
  <c r="R34" i="17" s="1"/>
  <c r="P32" i="18" s="1"/>
  <c r="AP9" i="26"/>
  <c r="Q34" i="17" s="1"/>
  <c r="O32" i="18" s="1"/>
  <c r="AO9" i="26"/>
  <c r="P34" i="17" s="1"/>
  <c r="N32" i="18" s="1"/>
  <c r="AN9" i="26"/>
  <c r="O34" i="17" s="1"/>
  <c r="M32" i="18" s="1"/>
  <c r="AM9" i="26"/>
  <c r="N34" i="17" s="1"/>
  <c r="L32" i="18" s="1"/>
  <c r="AL9" i="26"/>
  <c r="M34" i="17" s="1"/>
  <c r="K32" i="18" s="1"/>
  <c r="AK9" i="26"/>
  <c r="L34" i="17" s="1"/>
  <c r="J32" i="18" s="1"/>
  <c r="AJ9" i="26"/>
  <c r="K34" i="17" s="1"/>
  <c r="I32" i="18" s="1"/>
  <c r="AI9" i="26"/>
  <c r="AB9" i="26"/>
  <c r="B34" i="17" s="1"/>
  <c r="B32" i="18" s="1"/>
  <c r="O9" i="26"/>
  <c r="N6" i="26"/>
  <c r="M6" i="26"/>
  <c r="L6" i="26"/>
  <c r="K6" i="26"/>
  <c r="J6" i="26"/>
  <c r="I6" i="26"/>
  <c r="H6" i="26"/>
  <c r="G6" i="26"/>
  <c r="F6" i="26"/>
  <c r="E6" i="26"/>
  <c r="D6" i="26"/>
  <c r="C6" i="26"/>
  <c r="O1" i="26"/>
  <c r="AD38" i="26" s="1"/>
  <c r="D60" i="17" s="1"/>
  <c r="D58" i="18" s="1"/>
  <c r="B2" i="16"/>
  <c r="B18" i="8"/>
  <c r="AH11" i="8" l="1"/>
  <c r="AH12" i="8"/>
  <c r="AH13" i="8"/>
  <c r="AH14" i="8"/>
  <c r="I212" i="17" s="1"/>
  <c r="AH15" i="8"/>
  <c r="AH16" i="8"/>
  <c r="AH17" i="8"/>
  <c r="AH18" i="8"/>
  <c r="I216" i="17" s="1"/>
  <c r="AH19" i="8"/>
  <c r="I217" i="17" s="1"/>
  <c r="AH20" i="8"/>
  <c r="AH21" i="8"/>
  <c r="I219" i="17" s="1"/>
  <c r="AH22" i="8"/>
  <c r="I220" i="17" s="1"/>
  <c r="AH24" i="8"/>
  <c r="I222" i="17" s="1"/>
  <c r="AH25" i="8"/>
  <c r="AH26" i="8"/>
  <c r="I224" i="17" s="1"/>
  <c r="AH9" i="8"/>
  <c r="I207" i="17" s="1"/>
  <c r="AH23" i="8"/>
  <c r="I221" i="17" s="1"/>
  <c r="AH10" i="7"/>
  <c r="AH11" i="7"/>
  <c r="AH12" i="7"/>
  <c r="AH13" i="7"/>
  <c r="AH27" i="8"/>
  <c r="I225" i="17" s="1"/>
  <c r="AH14" i="7"/>
  <c r="AH28" i="8"/>
  <c r="AH15" i="7"/>
  <c r="AH16" i="7"/>
  <c r="AH9" i="7"/>
  <c r="AH10" i="8"/>
  <c r="O43" i="17"/>
  <c r="R41" i="18"/>
  <c r="Q43" i="17"/>
  <c r="S41" i="18"/>
  <c r="R43" i="17"/>
  <c r="P41" i="18" s="1"/>
  <c r="Q41" i="18"/>
  <c r="P43" i="17"/>
  <c r="N41" i="18" s="1"/>
  <c r="J34" i="17"/>
  <c r="H32" i="18" s="1"/>
  <c r="T32" i="18" s="1"/>
  <c r="J43" i="17"/>
  <c r="K43" i="17"/>
  <c r="I41" i="18" s="1"/>
  <c r="M41" i="18"/>
  <c r="L43" i="17"/>
  <c r="J41" i="18" s="1"/>
  <c r="M43" i="17"/>
  <c r="K41" i="18" s="1"/>
  <c r="O41" i="18"/>
  <c r="N43" i="17"/>
  <c r="L41" i="18" s="1"/>
  <c r="AH30" i="26"/>
  <c r="I52" i="17" s="1"/>
  <c r="AH25" i="12"/>
  <c r="AH30" i="12"/>
  <c r="AH33" i="12"/>
  <c r="I84" i="17" s="1"/>
  <c r="AH24" i="12"/>
  <c r="AH27" i="12"/>
  <c r="AH23" i="12"/>
  <c r="AH32" i="12"/>
  <c r="AH31" i="12"/>
  <c r="AH29" i="12"/>
  <c r="AH28" i="12"/>
  <c r="AH26" i="12"/>
  <c r="T46" i="18"/>
  <c r="T47" i="18"/>
  <c r="T58" i="18"/>
  <c r="T52" i="18"/>
  <c r="T42" i="18"/>
  <c r="T49" i="18"/>
  <c r="T55" i="18"/>
  <c r="T44" i="18"/>
  <c r="T57" i="18"/>
  <c r="T43" i="18"/>
  <c r="T51" i="18"/>
  <c r="T48" i="18"/>
  <c r="T45" i="18"/>
  <c r="T56" i="18"/>
  <c r="T53" i="18"/>
  <c r="T59" i="18"/>
  <c r="T50" i="18"/>
  <c r="G43" i="26"/>
  <c r="F9" i="16"/>
  <c r="T54" i="18"/>
  <c r="H43" i="26"/>
  <c r="G9" i="16"/>
  <c r="N43" i="26"/>
  <c r="M9" i="16"/>
  <c r="N18" i="16"/>
  <c r="K43" i="26"/>
  <c r="J9" i="16"/>
  <c r="I43" i="26"/>
  <c r="H9" i="16"/>
  <c r="F43" i="26"/>
  <c r="E9" i="16"/>
  <c r="C43" i="26"/>
  <c r="B9" i="16"/>
  <c r="T60" i="18"/>
  <c r="T40" i="18"/>
  <c r="T33" i="18"/>
  <c r="T34" i="18"/>
  <c r="T35" i="18"/>
  <c r="T38" i="18"/>
  <c r="T37" i="18"/>
  <c r="V35" i="17"/>
  <c r="V40" i="17"/>
  <c r="V38" i="17"/>
  <c r="V37" i="17"/>
  <c r="T39" i="18"/>
  <c r="T36" i="18"/>
  <c r="V42" i="17"/>
  <c r="V36" i="17"/>
  <c r="V39" i="17"/>
  <c r="V41" i="17"/>
  <c r="O18" i="26"/>
  <c r="J43" i="26"/>
  <c r="D43" i="26"/>
  <c r="E43" i="26"/>
  <c r="M43" i="26"/>
  <c r="L43" i="26"/>
  <c r="O41" i="26"/>
  <c r="AH29" i="26"/>
  <c r="I51" i="17" s="1"/>
  <c r="AH40" i="26"/>
  <c r="I62" i="17" s="1"/>
  <c r="AH35" i="26"/>
  <c r="I57" i="17" s="1"/>
  <c r="AH26" i="26"/>
  <c r="I48" i="17" s="1"/>
  <c r="AD9" i="26"/>
  <c r="D34" i="17" s="1"/>
  <c r="D32" i="18" s="1"/>
  <c r="AD10" i="26"/>
  <c r="D35" i="17" s="1"/>
  <c r="D33" i="18" s="1"/>
  <c r="AD11" i="26"/>
  <c r="D36" i="17" s="1"/>
  <c r="D34" i="18" s="1"/>
  <c r="AD12" i="26"/>
  <c r="D37" i="17" s="1"/>
  <c r="D35" i="18" s="1"/>
  <c r="AD13" i="26"/>
  <c r="D38" i="17" s="1"/>
  <c r="D36" i="18" s="1"/>
  <c r="AD14" i="26"/>
  <c r="D39" i="17" s="1"/>
  <c r="D37" i="18" s="1"/>
  <c r="AD15" i="26"/>
  <c r="D40" i="17" s="1"/>
  <c r="D38" i="18" s="1"/>
  <c r="AD16" i="26"/>
  <c r="D41" i="17" s="1"/>
  <c r="D39" i="18" s="1"/>
  <c r="AD17" i="26"/>
  <c r="D42" i="17" s="1"/>
  <c r="D40" i="18" s="1"/>
  <c r="AH28" i="26"/>
  <c r="I50" i="17" s="1"/>
  <c r="AH37" i="26"/>
  <c r="I59" i="17" s="1"/>
  <c r="AH38" i="26"/>
  <c r="I60" i="17" s="1"/>
  <c r="C5" i="26"/>
  <c r="AH9" i="26"/>
  <c r="I34" i="17" s="1"/>
  <c r="AH10" i="26"/>
  <c r="I35" i="17" s="1"/>
  <c r="AH11" i="26"/>
  <c r="I36" i="17" s="1"/>
  <c r="AH12" i="26"/>
  <c r="I37" i="17" s="1"/>
  <c r="AH13" i="26"/>
  <c r="I38" i="17" s="1"/>
  <c r="AH14" i="26"/>
  <c r="I39" i="17" s="1"/>
  <c r="AH15" i="26"/>
  <c r="I40" i="17" s="1"/>
  <c r="AH16" i="26"/>
  <c r="I41" i="17" s="1"/>
  <c r="AH17" i="26"/>
  <c r="I42" i="17" s="1"/>
  <c r="AH27" i="26"/>
  <c r="I49" i="17" s="1"/>
  <c r="AH36" i="26"/>
  <c r="I58" i="17" s="1"/>
  <c r="AH39" i="26"/>
  <c r="I61" i="17" s="1"/>
  <c r="AD25" i="26"/>
  <c r="D47" i="17" s="1"/>
  <c r="D45" i="18" s="1"/>
  <c r="AD23" i="26"/>
  <c r="D45" i="17" s="1"/>
  <c r="D43" i="18" s="1"/>
  <c r="AH24" i="26"/>
  <c r="I46" i="17" s="1"/>
  <c r="AH25" i="26"/>
  <c r="I47" i="17" s="1"/>
  <c r="AH22" i="26"/>
  <c r="I44" i="17" s="1"/>
  <c r="AH23" i="26"/>
  <c r="I45" i="17" s="1"/>
  <c r="AH32" i="26"/>
  <c r="I54" i="17" s="1"/>
  <c r="AH33" i="26"/>
  <c r="I55" i="17" s="1"/>
  <c r="AD33" i="26"/>
  <c r="D55" i="17" s="1"/>
  <c r="D53" i="18" s="1"/>
  <c r="AH34" i="26"/>
  <c r="I56" i="17" s="1"/>
  <c r="AH21" i="26"/>
  <c r="I43" i="17" s="1"/>
  <c r="AH31" i="26"/>
  <c r="I53" i="17" s="1"/>
  <c r="AD22" i="26"/>
  <c r="D44" i="17" s="1"/>
  <c r="D42" i="18" s="1"/>
  <c r="AD30" i="26"/>
  <c r="D52" i="17" s="1"/>
  <c r="D50" i="18" s="1"/>
  <c r="AD39" i="26"/>
  <c r="D61" i="17" s="1"/>
  <c r="D59" i="18" s="1"/>
  <c r="AD31" i="26"/>
  <c r="D53" i="17" s="1"/>
  <c r="D51" i="18" s="1"/>
  <c r="AD24" i="26"/>
  <c r="D46" i="17" s="1"/>
  <c r="D44" i="18" s="1"/>
  <c r="AD32" i="26"/>
  <c r="D54" i="17" s="1"/>
  <c r="D52" i="18" s="1"/>
  <c r="AD40" i="26"/>
  <c r="D62" i="17" s="1"/>
  <c r="D60" i="18" s="1"/>
  <c r="AD26" i="26"/>
  <c r="D48" i="17" s="1"/>
  <c r="D46" i="18" s="1"/>
  <c r="AD34" i="26"/>
  <c r="D56" i="17" s="1"/>
  <c r="D54" i="18" s="1"/>
  <c r="AD27" i="26"/>
  <c r="D49" i="17" s="1"/>
  <c r="D47" i="18" s="1"/>
  <c r="AD35" i="26"/>
  <c r="D57" i="17" s="1"/>
  <c r="D55" i="18" s="1"/>
  <c r="AD28" i="26"/>
  <c r="D50" i="17" s="1"/>
  <c r="D48" i="18" s="1"/>
  <c r="AD36" i="26"/>
  <c r="D58" i="17" s="1"/>
  <c r="D56" i="18" s="1"/>
  <c r="AD37" i="26"/>
  <c r="D59" i="17" s="1"/>
  <c r="D57" i="18" s="1"/>
  <c r="AD21" i="26"/>
  <c r="D43" i="17" s="1"/>
  <c r="D41" i="18" s="1"/>
  <c r="AD29" i="26"/>
  <c r="D51" i="17" s="1"/>
  <c r="D49" i="18" s="1"/>
  <c r="O18" i="8"/>
  <c r="O19" i="8"/>
  <c r="O20" i="8"/>
  <c r="O21" i="8"/>
  <c r="O22" i="8"/>
  <c r="O23" i="8"/>
  <c r="O24" i="8"/>
  <c r="O25" i="8"/>
  <c r="O26" i="8"/>
  <c r="O27" i="8"/>
  <c r="C11" i="24"/>
  <c r="AB47" i="6"/>
  <c r="AH47" i="6"/>
  <c r="AI47" i="6"/>
  <c r="AJ47" i="6"/>
  <c r="AK47" i="6"/>
  <c r="AL47" i="6"/>
  <c r="AM47" i="6"/>
  <c r="AN47" i="6"/>
  <c r="AO47" i="6"/>
  <c r="AP47" i="6"/>
  <c r="AQ47" i="6"/>
  <c r="AR47" i="6"/>
  <c r="AS47" i="6"/>
  <c r="AT47" i="6"/>
  <c r="AB48" i="6"/>
  <c r="AH48" i="6"/>
  <c r="AI48" i="6"/>
  <c r="AJ48" i="6"/>
  <c r="AK48" i="6"/>
  <c r="AL48" i="6"/>
  <c r="AM48" i="6"/>
  <c r="AN48" i="6"/>
  <c r="AO48" i="6"/>
  <c r="AP48" i="6"/>
  <c r="AQ48" i="6"/>
  <c r="AR48" i="6"/>
  <c r="AS48" i="6"/>
  <c r="AT48" i="6"/>
  <c r="AB49" i="6"/>
  <c r="AH49" i="6"/>
  <c r="AI49" i="6"/>
  <c r="AJ49" i="6"/>
  <c r="AK49" i="6"/>
  <c r="AL49" i="6"/>
  <c r="AM49" i="6"/>
  <c r="AN49" i="6"/>
  <c r="AO49" i="6"/>
  <c r="AP49" i="6"/>
  <c r="AQ49" i="6"/>
  <c r="AR49" i="6"/>
  <c r="AS49" i="6"/>
  <c r="AT49" i="6"/>
  <c r="B48" i="6"/>
  <c r="O48" i="6"/>
  <c r="D127" i="4"/>
  <c r="E127" i="4"/>
  <c r="F127" i="4"/>
  <c r="G127" i="4"/>
  <c r="H127" i="4"/>
  <c r="I127" i="4"/>
  <c r="J127" i="4"/>
  <c r="K127" i="4"/>
  <c r="L127" i="4"/>
  <c r="M127" i="4"/>
  <c r="N127" i="4"/>
  <c r="C127" i="4"/>
  <c r="I118" i="4"/>
  <c r="B215" i="17"/>
  <c r="I215" i="17"/>
  <c r="AI17" i="8"/>
  <c r="J215" i="17" s="1"/>
  <c r="AJ17" i="8"/>
  <c r="K215" i="17" s="1"/>
  <c r="AK17" i="8"/>
  <c r="AL17" i="8"/>
  <c r="AM17" i="8"/>
  <c r="N215" i="17" s="1"/>
  <c r="AN17" i="8"/>
  <c r="O215" i="17" s="1"/>
  <c r="AO17" i="8"/>
  <c r="P215" i="17" s="1"/>
  <c r="AP17" i="8"/>
  <c r="Q215" i="17" s="1"/>
  <c r="AQ17" i="8"/>
  <c r="R215" i="17" s="1"/>
  <c r="AR17" i="8"/>
  <c r="S215" i="17" s="1"/>
  <c r="AS17" i="8"/>
  <c r="T215" i="17" s="1"/>
  <c r="AT17" i="8"/>
  <c r="U215" i="17" s="1"/>
  <c r="B216" i="17"/>
  <c r="AI18" i="8"/>
  <c r="J216" i="17" s="1"/>
  <c r="AJ18" i="8"/>
  <c r="K216" i="17" s="1"/>
  <c r="AK18" i="8"/>
  <c r="L216" i="17" s="1"/>
  <c r="AL18" i="8"/>
  <c r="M216" i="17" s="1"/>
  <c r="AM18" i="8"/>
  <c r="N216" i="17" s="1"/>
  <c r="AN18" i="8"/>
  <c r="O216" i="17" s="1"/>
  <c r="AO18" i="8"/>
  <c r="P216" i="17" s="1"/>
  <c r="AP18" i="8"/>
  <c r="Q216" i="17" s="1"/>
  <c r="AQ18" i="8"/>
  <c r="R216" i="17" s="1"/>
  <c r="AR18" i="8"/>
  <c r="S216" i="17" s="1"/>
  <c r="AS18" i="8"/>
  <c r="T216" i="17" s="1"/>
  <c r="AT18" i="8"/>
  <c r="U216" i="17" s="1"/>
  <c r="B217" i="17"/>
  <c r="AI19" i="8"/>
  <c r="J217" i="17" s="1"/>
  <c r="AJ19" i="8"/>
  <c r="K217" i="17" s="1"/>
  <c r="AK19" i="8"/>
  <c r="L217" i="17" s="1"/>
  <c r="AL19" i="8"/>
  <c r="M217" i="17" s="1"/>
  <c r="AM19" i="8"/>
  <c r="N217" i="17" s="1"/>
  <c r="AN19" i="8"/>
  <c r="O217" i="17" s="1"/>
  <c r="AO19" i="8"/>
  <c r="P217" i="17" s="1"/>
  <c r="AP19" i="8"/>
  <c r="Q217" i="17" s="1"/>
  <c r="AQ19" i="8"/>
  <c r="R217" i="17" s="1"/>
  <c r="AR19" i="8"/>
  <c r="S217" i="17" s="1"/>
  <c r="AS19" i="8"/>
  <c r="T217" i="17" s="1"/>
  <c r="AT19" i="8"/>
  <c r="U217" i="17" s="1"/>
  <c r="B218" i="17"/>
  <c r="I218" i="17"/>
  <c r="AI20" i="8"/>
  <c r="J218" i="17" s="1"/>
  <c r="AJ20" i="8"/>
  <c r="K218" i="17" s="1"/>
  <c r="AK20" i="8"/>
  <c r="L218" i="17" s="1"/>
  <c r="AL20" i="8"/>
  <c r="M218" i="17" s="1"/>
  <c r="AM20" i="8"/>
  <c r="N218" i="17" s="1"/>
  <c r="AN20" i="8"/>
  <c r="O218" i="17" s="1"/>
  <c r="AO20" i="8"/>
  <c r="P218" i="17" s="1"/>
  <c r="AP20" i="8"/>
  <c r="Q218" i="17" s="1"/>
  <c r="AQ20" i="8"/>
  <c r="R218" i="17" s="1"/>
  <c r="AR20" i="8"/>
  <c r="S218" i="17" s="1"/>
  <c r="AS20" i="8"/>
  <c r="T218" i="17" s="1"/>
  <c r="AT20" i="8"/>
  <c r="U218" i="17" s="1"/>
  <c r="B219" i="17"/>
  <c r="AI21" i="8"/>
  <c r="J219" i="17" s="1"/>
  <c r="AJ21" i="8"/>
  <c r="K219" i="17" s="1"/>
  <c r="AK21" i="8"/>
  <c r="L219" i="17" s="1"/>
  <c r="AL21" i="8"/>
  <c r="M219" i="17" s="1"/>
  <c r="AM21" i="8"/>
  <c r="N219" i="17" s="1"/>
  <c r="AN21" i="8"/>
  <c r="O219" i="17" s="1"/>
  <c r="AO21" i="8"/>
  <c r="P219" i="17" s="1"/>
  <c r="AP21" i="8"/>
  <c r="Q219" i="17" s="1"/>
  <c r="AQ21" i="8"/>
  <c r="R219" i="17" s="1"/>
  <c r="AR21" i="8"/>
  <c r="S219" i="17" s="1"/>
  <c r="AS21" i="8"/>
  <c r="T219" i="17" s="1"/>
  <c r="AT21" i="8"/>
  <c r="U219" i="17" s="1"/>
  <c r="B220" i="17"/>
  <c r="AI22" i="8"/>
  <c r="J220" i="17" s="1"/>
  <c r="AJ22" i="8"/>
  <c r="K220" i="17" s="1"/>
  <c r="AK22" i="8"/>
  <c r="L220" i="17" s="1"/>
  <c r="AL22" i="8"/>
  <c r="M220" i="17" s="1"/>
  <c r="AM22" i="8"/>
  <c r="N220" i="17" s="1"/>
  <c r="AN22" i="8"/>
  <c r="O220" i="17" s="1"/>
  <c r="AO22" i="8"/>
  <c r="P220" i="17" s="1"/>
  <c r="AP22" i="8"/>
  <c r="Q220" i="17" s="1"/>
  <c r="AQ22" i="8"/>
  <c r="R220" i="17" s="1"/>
  <c r="AR22" i="8"/>
  <c r="S220" i="17" s="1"/>
  <c r="AS22" i="8"/>
  <c r="T220" i="17" s="1"/>
  <c r="AT22" i="8"/>
  <c r="U220" i="17" s="1"/>
  <c r="B221" i="17"/>
  <c r="AI23" i="8"/>
  <c r="J221" i="17" s="1"/>
  <c r="AJ23" i="8"/>
  <c r="K221" i="17" s="1"/>
  <c r="AK23" i="8"/>
  <c r="L221" i="17" s="1"/>
  <c r="AL23" i="8"/>
  <c r="M221" i="17" s="1"/>
  <c r="AM23" i="8"/>
  <c r="N221" i="17" s="1"/>
  <c r="AN23" i="8"/>
  <c r="O221" i="17" s="1"/>
  <c r="AO23" i="8"/>
  <c r="P221" i="17" s="1"/>
  <c r="AP23" i="8"/>
  <c r="Q221" i="17" s="1"/>
  <c r="AQ23" i="8"/>
  <c r="R221" i="17" s="1"/>
  <c r="AR23" i="8"/>
  <c r="S221" i="17" s="1"/>
  <c r="AS23" i="8"/>
  <c r="T221" i="17" s="1"/>
  <c r="AT23" i="8"/>
  <c r="U221" i="17" s="1"/>
  <c r="B222" i="17"/>
  <c r="AI24" i="8"/>
  <c r="J222" i="17" s="1"/>
  <c r="AJ24" i="8"/>
  <c r="K222" i="17" s="1"/>
  <c r="AK24" i="8"/>
  <c r="L222" i="17" s="1"/>
  <c r="AL24" i="8"/>
  <c r="M222" i="17" s="1"/>
  <c r="AM24" i="8"/>
  <c r="N222" i="17" s="1"/>
  <c r="AN24" i="8"/>
  <c r="O222" i="17" s="1"/>
  <c r="AO24" i="8"/>
  <c r="P222" i="17" s="1"/>
  <c r="AP24" i="8"/>
  <c r="AQ24" i="8"/>
  <c r="R222" i="17" s="1"/>
  <c r="AR24" i="8"/>
  <c r="S222" i="17" s="1"/>
  <c r="AS24" i="8"/>
  <c r="T222" i="17" s="1"/>
  <c r="AT24" i="8"/>
  <c r="U222" i="17" s="1"/>
  <c r="B223" i="17"/>
  <c r="I223" i="17"/>
  <c r="AI25" i="8"/>
  <c r="J223" i="17" s="1"/>
  <c r="AJ25" i="8"/>
  <c r="K223" i="17" s="1"/>
  <c r="AK25" i="8"/>
  <c r="L223" i="17" s="1"/>
  <c r="AL25" i="8"/>
  <c r="M223" i="17" s="1"/>
  <c r="AM25" i="8"/>
  <c r="N223" i="17" s="1"/>
  <c r="AN25" i="8"/>
  <c r="O223" i="17" s="1"/>
  <c r="AO25" i="8"/>
  <c r="P223" i="17" s="1"/>
  <c r="AP25" i="8"/>
  <c r="Q223" i="17" s="1"/>
  <c r="AQ25" i="8"/>
  <c r="R223" i="17" s="1"/>
  <c r="AR25" i="8"/>
  <c r="S223" i="17" s="1"/>
  <c r="AS25" i="8"/>
  <c r="T223" i="17" s="1"/>
  <c r="AT25" i="8"/>
  <c r="U223" i="17" s="1"/>
  <c r="B224" i="17"/>
  <c r="AI26" i="8"/>
  <c r="J224" i="17" s="1"/>
  <c r="AJ26" i="8"/>
  <c r="K224" i="17" s="1"/>
  <c r="AK26" i="8"/>
  <c r="L224" i="17" s="1"/>
  <c r="AL26" i="8"/>
  <c r="M224" i="17" s="1"/>
  <c r="AM26" i="8"/>
  <c r="N224" i="17" s="1"/>
  <c r="AN26" i="8"/>
  <c r="O224" i="17" s="1"/>
  <c r="AO26" i="8"/>
  <c r="P224" i="17" s="1"/>
  <c r="AP26" i="8"/>
  <c r="Q224" i="17" s="1"/>
  <c r="AQ26" i="8"/>
  <c r="R224" i="17" s="1"/>
  <c r="AR26" i="8"/>
  <c r="S224" i="17" s="1"/>
  <c r="AS26" i="8"/>
  <c r="T224" i="17" s="1"/>
  <c r="AT26" i="8"/>
  <c r="U224" i="17" s="1"/>
  <c r="B225" i="17"/>
  <c r="AI27" i="8"/>
  <c r="J225" i="17" s="1"/>
  <c r="AJ27" i="8"/>
  <c r="K225" i="17" s="1"/>
  <c r="AK27" i="8"/>
  <c r="L225" i="17" s="1"/>
  <c r="AL27" i="8"/>
  <c r="M225" i="17" s="1"/>
  <c r="AM27" i="8"/>
  <c r="N225" i="17" s="1"/>
  <c r="AN27" i="8"/>
  <c r="O225" i="17" s="1"/>
  <c r="AO27" i="8"/>
  <c r="P225" i="17" s="1"/>
  <c r="AP27" i="8"/>
  <c r="Q225" i="17" s="1"/>
  <c r="AQ27" i="8"/>
  <c r="R225" i="17" s="1"/>
  <c r="AR27" i="8"/>
  <c r="S225" i="17" s="1"/>
  <c r="AS27" i="8"/>
  <c r="T225" i="17" s="1"/>
  <c r="AT27" i="8"/>
  <c r="U225" i="17" s="1"/>
  <c r="I41" i="13"/>
  <c r="AB36" i="13"/>
  <c r="AH36" i="13"/>
  <c r="AI36" i="13"/>
  <c r="AJ36" i="13"/>
  <c r="AK36" i="13"/>
  <c r="AL36" i="13"/>
  <c r="AM36" i="13"/>
  <c r="AN36" i="13"/>
  <c r="AO36" i="13"/>
  <c r="AP36" i="13"/>
  <c r="AQ36" i="13"/>
  <c r="AR36" i="13"/>
  <c r="AS36" i="13"/>
  <c r="AT36" i="13"/>
  <c r="AB37" i="13"/>
  <c r="AH37" i="13"/>
  <c r="AI37" i="13"/>
  <c r="AJ37" i="13"/>
  <c r="AK37" i="13"/>
  <c r="AL37" i="13"/>
  <c r="AM37" i="13"/>
  <c r="AN37" i="13"/>
  <c r="AO37" i="13"/>
  <c r="AP37" i="13"/>
  <c r="AQ37" i="13"/>
  <c r="AR37" i="13"/>
  <c r="AS37" i="13"/>
  <c r="AT37" i="13"/>
  <c r="AB38" i="13"/>
  <c r="AH38" i="13"/>
  <c r="AI38" i="13"/>
  <c r="AJ38" i="13"/>
  <c r="AK38" i="13"/>
  <c r="AL38" i="13"/>
  <c r="AM38" i="13"/>
  <c r="AN38" i="13"/>
  <c r="AO38" i="13"/>
  <c r="AP38" i="13"/>
  <c r="AQ38" i="13"/>
  <c r="AR38" i="13"/>
  <c r="AS38" i="13"/>
  <c r="AT38" i="13"/>
  <c r="AB39" i="13"/>
  <c r="AH39" i="13"/>
  <c r="AI39" i="13"/>
  <c r="AJ39" i="13"/>
  <c r="AK39" i="13"/>
  <c r="AL39" i="13"/>
  <c r="AM39" i="13"/>
  <c r="AN39" i="13"/>
  <c r="AO39" i="13"/>
  <c r="AP39" i="13"/>
  <c r="AQ39" i="13"/>
  <c r="AR39" i="13"/>
  <c r="AS39" i="13"/>
  <c r="AT39" i="13"/>
  <c r="AB40" i="13"/>
  <c r="AH40" i="13"/>
  <c r="AI40" i="13"/>
  <c r="AJ40" i="13"/>
  <c r="AK40" i="13"/>
  <c r="AL40" i="13"/>
  <c r="AM40" i="13"/>
  <c r="AN40" i="13"/>
  <c r="AO40" i="13"/>
  <c r="AP40" i="13"/>
  <c r="AQ40" i="13"/>
  <c r="AR40" i="13"/>
  <c r="AS40" i="13"/>
  <c r="AT40" i="13"/>
  <c r="O31" i="12"/>
  <c r="O32" i="12"/>
  <c r="O33" i="12"/>
  <c r="B31" i="12"/>
  <c r="D41" i="13"/>
  <c r="E41" i="13"/>
  <c r="F41" i="13"/>
  <c r="G41" i="13"/>
  <c r="H41" i="13"/>
  <c r="J41" i="13"/>
  <c r="K41" i="13"/>
  <c r="L41" i="13"/>
  <c r="M41" i="13"/>
  <c r="N41" i="13"/>
  <c r="C41" i="13"/>
  <c r="O39" i="13"/>
  <c r="O40" i="13"/>
  <c r="B39" i="13"/>
  <c r="B40" i="13"/>
  <c r="D91" i="4"/>
  <c r="E91" i="4"/>
  <c r="F91" i="4"/>
  <c r="G91" i="4"/>
  <c r="H91" i="4"/>
  <c r="I91" i="4"/>
  <c r="J91" i="4"/>
  <c r="K91" i="4"/>
  <c r="L91" i="4"/>
  <c r="M91" i="4"/>
  <c r="N91" i="4"/>
  <c r="C91" i="4"/>
  <c r="D82" i="4"/>
  <c r="E82" i="4"/>
  <c r="F82" i="4"/>
  <c r="G82" i="4"/>
  <c r="H82" i="4"/>
  <c r="I82" i="4"/>
  <c r="J82" i="4"/>
  <c r="K82" i="4"/>
  <c r="L82" i="4"/>
  <c r="M82" i="4"/>
  <c r="N82" i="4"/>
  <c r="C82" i="4"/>
  <c r="D73" i="4"/>
  <c r="E73" i="4"/>
  <c r="F73" i="4"/>
  <c r="G73" i="4"/>
  <c r="H73" i="4"/>
  <c r="I73" i="4"/>
  <c r="J73" i="4"/>
  <c r="K73" i="4"/>
  <c r="L73" i="4"/>
  <c r="M73" i="4"/>
  <c r="N73" i="4"/>
  <c r="C73" i="4"/>
  <c r="D64" i="4"/>
  <c r="E64" i="4"/>
  <c r="F64" i="4"/>
  <c r="G64" i="4"/>
  <c r="H64" i="4"/>
  <c r="I64" i="4"/>
  <c r="J64" i="4"/>
  <c r="K64" i="4"/>
  <c r="L64" i="4"/>
  <c r="M64" i="4"/>
  <c r="N64" i="4"/>
  <c r="C64" i="4"/>
  <c r="D55" i="4"/>
  <c r="E55" i="4"/>
  <c r="F55" i="4"/>
  <c r="G55" i="4"/>
  <c r="H55" i="4"/>
  <c r="I55" i="4"/>
  <c r="J55" i="4"/>
  <c r="K55" i="4"/>
  <c r="L55" i="4"/>
  <c r="M55" i="4"/>
  <c r="N55" i="4"/>
  <c r="C55" i="4"/>
  <c r="D46" i="4"/>
  <c r="E46" i="4"/>
  <c r="F46" i="4"/>
  <c r="G46" i="4"/>
  <c r="H46" i="4"/>
  <c r="I46" i="4"/>
  <c r="J46" i="4"/>
  <c r="K46" i="4"/>
  <c r="L46" i="4"/>
  <c r="M46" i="4"/>
  <c r="N46" i="4"/>
  <c r="C46" i="4"/>
  <c r="D37" i="4"/>
  <c r="E37" i="4"/>
  <c r="F37" i="4"/>
  <c r="G37" i="4"/>
  <c r="H37" i="4"/>
  <c r="I37" i="4"/>
  <c r="J37" i="4"/>
  <c r="K37" i="4"/>
  <c r="L37" i="4"/>
  <c r="M37" i="4"/>
  <c r="N37" i="4"/>
  <c r="C37" i="4"/>
  <c r="D27" i="4"/>
  <c r="E27" i="4"/>
  <c r="F27" i="4"/>
  <c r="G27" i="4"/>
  <c r="H27" i="4"/>
  <c r="I27" i="4"/>
  <c r="J27" i="4"/>
  <c r="K27" i="4"/>
  <c r="L27" i="4"/>
  <c r="M27" i="4"/>
  <c r="N27" i="4"/>
  <c r="C27" i="4"/>
  <c r="D17" i="4"/>
  <c r="E17" i="4"/>
  <c r="F17" i="4"/>
  <c r="G17" i="4"/>
  <c r="H17" i="4"/>
  <c r="I17" i="4"/>
  <c r="J17" i="4"/>
  <c r="K17" i="4"/>
  <c r="L17" i="4"/>
  <c r="M17" i="4"/>
  <c r="N17" i="4"/>
  <c r="C17" i="4"/>
  <c r="O126" i="4"/>
  <c r="O90" i="4"/>
  <c r="O81" i="4"/>
  <c r="O62" i="4"/>
  <c r="O63" i="4"/>
  <c r="O54" i="4"/>
  <c r="O45" i="4"/>
  <c r="O26" i="4"/>
  <c r="O16" i="4"/>
  <c r="O36" i="4"/>
  <c r="F443" i="18"/>
  <c r="F419" i="18"/>
  <c r="F413" i="18"/>
  <c r="F407" i="18"/>
  <c r="F401" i="18"/>
  <c r="F395" i="18"/>
  <c r="F389" i="18"/>
  <c r="F383" i="18"/>
  <c r="F376" i="18"/>
  <c r="F369" i="18"/>
  <c r="A445" i="17"/>
  <c r="A443" i="18" s="1"/>
  <c r="C445" i="17"/>
  <c r="C443" i="18" s="1"/>
  <c r="H445" i="17"/>
  <c r="A421" i="17"/>
  <c r="A419" i="18" s="1"/>
  <c r="C421" i="17"/>
  <c r="C419" i="18" s="1"/>
  <c r="H421" i="17"/>
  <c r="A415" i="17"/>
  <c r="A413" i="18" s="1"/>
  <c r="C415" i="17"/>
  <c r="C413" i="18" s="1"/>
  <c r="H415" i="17"/>
  <c r="A409" i="17"/>
  <c r="A407" i="18" s="1"/>
  <c r="C409" i="17"/>
  <c r="C407" i="18" s="1"/>
  <c r="H409" i="17"/>
  <c r="A403" i="17"/>
  <c r="A401" i="18" s="1"/>
  <c r="C403" i="17"/>
  <c r="C401" i="18" s="1"/>
  <c r="H403" i="17"/>
  <c r="A397" i="17"/>
  <c r="A395" i="18" s="1"/>
  <c r="C397" i="17"/>
  <c r="C395" i="18" s="1"/>
  <c r="H397" i="17"/>
  <c r="A391" i="17"/>
  <c r="A389" i="18" s="1"/>
  <c r="C391" i="17"/>
  <c r="C389" i="18" s="1"/>
  <c r="H391" i="17"/>
  <c r="A385" i="17"/>
  <c r="A383" i="18" s="1"/>
  <c r="C385" i="17"/>
  <c r="C383" i="18" s="1"/>
  <c r="H385" i="17"/>
  <c r="A378" i="17"/>
  <c r="A376" i="18" s="1"/>
  <c r="C378" i="17"/>
  <c r="C376" i="18" s="1"/>
  <c r="H378" i="17"/>
  <c r="A371" i="17"/>
  <c r="A369" i="18" s="1"/>
  <c r="C371" i="17"/>
  <c r="C369" i="18" s="1"/>
  <c r="H371" i="17"/>
  <c r="AB126" i="4"/>
  <c r="B445" i="17" s="1"/>
  <c r="B443" i="18" s="1"/>
  <c r="AH126" i="4"/>
  <c r="I445" i="17" s="1"/>
  <c r="AI126" i="4"/>
  <c r="J445" i="17" s="1"/>
  <c r="H443" i="18" s="1"/>
  <c r="AJ126" i="4"/>
  <c r="K445" i="17" s="1"/>
  <c r="I443" i="18" s="1"/>
  <c r="AK126" i="4"/>
  <c r="L445" i="17" s="1"/>
  <c r="J443" i="18" s="1"/>
  <c r="AL126" i="4"/>
  <c r="M445" i="17" s="1"/>
  <c r="K443" i="18" s="1"/>
  <c r="AM126" i="4"/>
  <c r="N445" i="17" s="1"/>
  <c r="L443" i="18" s="1"/>
  <c r="AN126" i="4"/>
  <c r="O445" i="17" s="1"/>
  <c r="M443" i="18" s="1"/>
  <c r="AO126" i="4"/>
  <c r="P445" i="17" s="1"/>
  <c r="N443" i="18" s="1"/>
  <c r="AP126" i="4"/>
  <c r="Q445" i="17" s="1"/>
  <c r="O443" i="18" s="1"/>
  <c r="AQ126" i="4"/>
  <c r="R445" i="17" s="1"/>
  <c r="P443" i="18" s="1"/>
  <c r="AR126" i="4"/>
  <c r="S445" i="17" s="1"/>
  <c r="Q443" i="18" s="1"/>
  <c r="AS126" i="4"/>
  <c r="T445" i="17" s="1"/>
  <c r="R443" i="18" s="1"/>
  <c r="AT126" i="4"/>
  <c r="U445" i="17" s="1"/>
  <c r="AB90" i="4"/>
  <c r="B421" i="17" s="1"/>
  <c r="B419" i="18" s="1"/>
  <c r="AH90" i="4"/>
  <c r="I421" i="17" s="1"/>
  <c r="AI90" i="4"/>
  <c r="J421" i="17" s="1"/>
  <c r="H419" i="18" s="1"/>
  <c r="AJ90" i="4"/>
  <c r="K421" i="17" s="1"/>
  <c r="AK90" i="4"/>
  <c r="L421" i="17" s="1"/>
  <c r="J419" i="18" s="1"/>
  <c r="AL90" i="4"/>
  <c r="M421" i="17" s="1"/>
  <c r="K419" i="18" s="1"/>
  <c r="AM90" i="4"/>
  <c r="N421" i="17" s="1"/>
  <c r="L419" i="18" s="1"/>
  <c r="AN90" i="4"/>
  <c r="O421" i="17" s="1"/>
  <c r="M419" i="18" s="1"/>
  <c r="AO90" i="4"/>
  <c r="P421" i="17" s="1"/>
  <c r="N419" i="18" s="1"/>
  <c r="AP90" i="4"/>
  <c r="Q421" i="17" s="1"/>
  <c r="O419" i="18" s="1"/>
  <c r="AQ90" i="4"/>
  <c r="R421" i="17" s="1"/>
  <c r="P419" i="18" s="1"/>
  <c r="AR90" i="4"/>
  <c r="S421" i="17" s="1"/>
  <c r="Q419" i="18" s="1"/>
  <c r="AS90" i="4"/>
  <c r="T421" i="17" s="1"/>
  <c r="R419" i="18" s="1"/>
  <c r="AT90" i="4"/>
  <c r="U421" i="17" s="1"/>
  <c r="S419" i="18" s="1"/>
  <c r="AB81" i="4"/>
  <c r="B415" i="17" s="1"/>
  <c r="B413" i="18" s="1"/>
  <c r="AH81" i="4"/>
  <c r="I415" i="17" s="1"/>
  <c r="AI81" i="4"/>
  <c r="J415" i="17" s="1"/>
  <c r="H413" i="18" s="1"/>
  <c r="AJ81" i="4"/>
  <c r="K415" i="17" s="1"/>
  <c r="I413" i="18" s="1"/>
  <c r="AK81" i="4"/>
  <c r="L415" i="17" s="1"/>
  <c r="J413" i="18" s="1"/>
  <c r="AL81" i="4"/>
  <c r="M415" i="17" s="1"/>
  <c r="K413" i="18" s="1"/>
  <c r="AM81" i="4"/>
  <c r="N415" i="17" s="1"/>
  <c r="L413" i="18" s="1"/>
  <c r="AN81" i="4"/>
  <c r="O415" i="17" s="1"/>
  <c r="M413" i="18" s="1"/>
  <c r="AO81" i="4"/>
  <c r="P415" i="17" s="1"/>
  <c r="N413" i="18" s="1"/>
  <c r="AP81" i="4"/>
  <c r="Q415" i="17" s="1"/>
  <c r="O413" i="18" s="1"/>
  <c r="AQ81" i="4"/>
  <c r="R415" i="17" s="1"/>
  <c r="P413" i="18" s="1"/>
  <c r="AR81" i="4"/>
  <c r="S415" i="17" s="1"/>
  <c r="Q413" i="18" s="1"/>
  <c r="AS81" i="4"/>
  <c r="T415" i="17" s="1"/>
  <c r="R413" i="18" s="1"/>
  <c r="AT81" i="4"/>
  <c r="U415" i="17" s="1"/>
  <c r="S413" i="18" s="1"/>
  <c r="O72" i="4"/>
  <c r="AB72" i="4"/>
  <c r="B409" i="17" s="1"/>
  <c r="B407" i="18" s="1"/>
  <c r="AH72" i="4"/>
  <c r="I409" i="17" s="1"/>
  <c r="AI72" i="4"/>
  <c r="J409" i="17" s="1"/>
  <c r="H407" i="18" s="1"/>
  <c r="AJ72" i="4"/>
  <c r="K409" i="17" s="1"/>
  <c r="I407" i="18" s="1"/>
  <c r="AK72" i="4"/>
  <c r="L409" i="17" s="1"/>
  <c r="J407" i="18" s="1"/>
  <c r="AL72" i="4"/>
  <c r="M409" i="17" s="1"/>
  <c r="K407" i="18" s="1"/>
  <c r="AM72" i="4"/>
  <c r="N409" i="17" s="1"/>
  <c r="L407" i="18" s="1"/>
  <c r="AN72" i="4"/>
  <c r="O409" i="17" s="1"/>
  <c r="M407" i="18" s="1"/>
  <c r="AO72" i="4"/>
  <c r="P409" i="17" s="1"/>
  <c r="N407" i="18" s="1"/>
  <c r="AP72" i="4"/>
  <c r="Q409" i="17" s="1"/>
  <c r="O407" i="18" s="1"/>
  <c r="AQ72" i="4"/>
  <c r="R409" i="17" s="1"/>
  <c r="P407" i="18" s="1"/>
  <c r="AR72" i="4"/>
  <c r="S409" i="17" s="1"/>
  <c r="Q407" i="18" s="1"/>
  <c r="AS72" i="4"/>
  <c r="T409" i="17" s="1"/>
  <c r="R407" i="18" s="1"/>
  <c r="AT72" i="4"/>
  <c r="U409" i="17" s="1"/>
  <c r="S407" i="18" s="1"/>
  <c r="AB63" i="4"/>
  <c r="B403" i="17" s="1"/>
  <c r="B401" i="18" s="1"/>
  <c r="AH63" i="4"/>
  <c r="I403" i="17" s="1"/>
  <c r="AI63" i="4"/>
  <c r="J403" i="17" s="1"/>
  <c r="AJ63" i="4"/>
  <c r="K403" i="17" s="1"/>
  <c r="I401" i="18" s="1"/>
  <c r="AK63" i="4"/>
  <c r="L403" i="17" s="1"/>
  <c r="J401" i="18" s="1"/>
  <c r="AL63" i="4"/>
  <c r="M403" i="17" s="1"/>
  <c r="K401" i="18" s="1"/>
  <c r="AM63" i="4"/>
  <c r="N403" i="17" s="1"/>
  <c r="L401" i="18" s="1"/>
  <c r="AN63" i="4"/>
  <c r="O403" i="17" s="1"/>
  <c r="M401" i="18" s="1"/>
  <c r="AO63" i="4"/>
  <c r="P403" i="17" s="1"/>
  <c r="N401" i="18" s="1"/>
  <c r="AP63" i="4"/>
  <c r="Q403" i="17" s="1"/>
  <c r="O401" i="18" s="1"/>
  <c r="AQ63" i="4"/>
  <c r="R403" i="17" s="1"/>
  <c r="P401" i="18" s="1"/>
  <c r="AR63" i="4"/>
  <c r="S403" i="17" s="1"/>
  <c r="Q401" i="18" s="1"/>
  <c r="AS63" i="4"/>
  <c r="T403" i="17" s="1"/>
  <c r="R401" i="18" s="1"/>
  <c r="AT63" i="4"/>
  <c r="U403" i="17" s="1"/>
  <c r="S401" i="18" s="1"/>
  <c r="AB54" i="4"/>
  <c r="B397" i="17" s="1"/>
  <c r="B395" i="18" s="1"/>
  <c r="AH54" i="4"/>
  <c r="I397" i="17" s="1"/>
  <c r="AI54" i="4"/>
  <c r="J397" i="17" s="1"/>
  <c r="H395" i="18" s="1"/>
  <c r="AJ54" i="4"/>
  <c r="K397" i="17" s="1"/>
  <c r="I395" i="18" s="1"/>
  <c r="AK54" i="4"/>
  <c r="L397" i="17" s="1"/>
  <c r="J395" i="18" s="1"/>
  <c r="AL54" i="4"/>
  <c r="M397" i="17" s="1"/>
  <c r="K395" i="18" s="1"/>
  <c r="AM54" i="4"/>
  <c r="N397" i="17" s="1"/>
  <c r="L395" i="18" s="1"/>
  <c r="AN54" i="4"/>
  <c r="O397" i="17" s="1"/>
  <c r="M395" i="18" s="1"/>
  <c r="AO54" i="4"/>
  <c r="P397" i="17" s="1"/>
  <c r="N395" i="18" s="1"/>
  <c r="AP54" i="4"/>
  <c r="Q397" i="17" s="1"/>
  <c r="O395" i="18" s="1"/>
  <c r="AQ54" i="4"/>
  <c r="R397" i="17" s="1"/>
  <c r="P395" i="18" s="1"/>
  <c r="AR54" i="4"/>
  <c r="S397" i="17" s="1"/>
  <c r="Q395" i="18" s="1"/>
  <c r="AS54" i="4"/>
  <c r="T397" i="17" s="1"/>
  <c r="R395" i="18" s="1"/>
  <c r="AT54" i="4"/>
  <c r="U397" i="17" s="1"/>
  <c r="S395" i="18" s="1"/>
  <c r="AB45" i="4"/>
  <c r="B391" i="17" s="1"/>
  <c r="B389" i="18" s="1"/>
  <c r="AH45" i="4"/>
  <c r="I391" i="17" s="1"/>
  <c r="AI45" i="4"/>
  <c r="J391" i="17" s="1"/>
  <c r="AJ45" i="4"/>
  <c r="K391" i="17" s="1"/>
  <c r="I389" i="18" s="1"/>
  <c r="AK45" i="4"/>
  <c r="L391" i="17" s="1"/>
  <c r="J389" i="18" s="1"/>
  <c r="AL45" i="4"/>
  <c r="M391" i="17" s="1"/>
  <c r="K389" i="18" s="1"/>
  <c r="AM45" i="4"/>
  <c r="N391" i="17" s="1"/>
  <c r="L389" i="18" s="1"/>
  <c r="AN45" i="4"/>
  <c r="O391" i="17" s="1"/>
  <c r="M389" i="18" s="1"/>
  <c r="AO45" i="4"/>
  <c r="P391" i="17" s="1"/>
  <c r="N389" i="18" s="1"/>
  <c r="AP45" i="4"/>
  <c r="Q391" i="17" s="1"/>
  <c r="O389" i="18" s="1"/>
  <c r="AQ45" i="4"/>
  <c r="R391" i="17" s="1"/>
  <c r="P389" i="18" s="1"/>
  <c r="AR45" i="4"/>
  <c r="S391" i="17" s="1"/>
  <c r="Q389" i="18" s="1"/>
  <c r="AS45" i="4"/>
  <c r="T391" i="17" s="1"/>
  <c r="R389" i="18" s="1"/>
  <c r="AT45" i="4"/>
  <c r="U391" i="17" s="1"/>
  <c r="S389" i="18" s="1"/>
  <c r="AB36" i="4"/>
  <c r="B385" i="17" s="1"/>
  <c r="B383" i="18" s="1"/>
  <c r="AH36" i="4"/>
  <c r="I385" i="17" s="1"/>
  <c r="AI36" i="4"/>
  <c r="J385" i="17" s="1"/>
  <c r="H383" i="18" s="1"/>
  <c r="AJ36" i="4"/>
  <c r="K385" i="17" s="1"/>
  <c r="I383" i="18" s="1"/>
  <c r="AK36" i="4"/>
  <c r="L385" i="17" s="1"/>
  <c r="J383" i="18" s="1"/>
  <c r="AL36" i="4"/>
  <c r="M385" i="17" s="1"/>
  <c r="K383" i="18" s="1"/>
  <c r="AM36" i="4"/>
  <c r="N385" i="17" s="1"/>
  <c r="L383" i="18" s="1"/>
  <c r="AN36" i="4"/>
  <c r="O385" i="17" s="1"/>
  <c r="M383" i="18" s="1"/>
  <c r="AO36" i="4"/>
  <c r="P385" i="17" s="1"/>
  <c r="N383" i="18" s="1"/>
  <c r="AP36" i="4"/>
  <c r="Q385" i="17" s="1"/>
  <c r="O383" i="18" s="1"/>
  <c r="AQ36" i="4"/>
  <c r="R385" i="17" s="1"/>
  <c r="P383" i="18" s="1"/>
  <c r="AR36" i="4"/>
  <c r="S385" i="17" s="1"/>
  <c r="Q383" i="18" s="1"/>
  <c r="AS36" i="4"/>
  <c r="T385" i="17" s="1"/>
  <c r="R383" i="18" s="1"/>
  <c r="AT36" i="4"/>
  <c r="U385" i="17" s="1"/>
  <c r="S383" i="18" s="1"/>
  <c r="AB26" i="4"/>
  <c r="B378" i="17" s="1"/>
  <c r="B376" i="18" s="1"/>
  <c r="AH26" i="4"/>
  <c r="I378" i="17" s="1"/>
  <c r="AI26" i="4"/>
  <c r="J378" i="17" s="1"/>
  <c r="H376" i="18" s="1"/>
  <c r="AJ26" i="4"/>
  <c r="K378" i="17" s="1"/>
  <c r="AK26" i="4"/>
  <c r="L378" i="17" s="1"/>
  <c r="J376" i="18" s="1"/>
  <c r="AL26" i="4"/>
  <c r="M378" i="17" s="1"/>
  <c r="K376" i="18" s="1"/>
  <c r="AM26" i="4"/>
  <c r="N378" i="17" s="1"/>
  <c r="L376" i="18" s="1"/>
  <c r="AN26" i="4"/>
  <c r="O378" i="17" s="1"/>
  <c r="M376" i="18" s="1"/>
  <c r="AO26" i="4"/>
  <c r="P378" i="17" s="1"/>
  <c r="N376" i="18" s="1"/>
  <c r="AP26" i="4"/>
  <c r="Q378" i="17" s="1"/>
  <c r="O376" i="18" s="1"/>
  <c r="AQ26" i="4"/>
  <c r="R378" i="17" s="1"/>
  <c r="P376" i="18" s="1"/>
  <c r="AR26" i="4"/>
  <c r="S378" i="17" s="1"/>
  <c r="Q376" i="18" s="1"/>
  <c r="AS26" i="4"/>
  <c r="T378" i="17" s="1"/>
  <c r="R376" i="18" s="1"/>
  <c r="AT26" i="4"/>
  <c r="U378" i="17" s="1"/>
  <c r="S376" i="18" s="1"/>
  <c r="AB16" i="4"/>
  <c r="B371" i="17" s="1"/>
  <c r="B369" i="18" s="1"/>
  <c r="AH16" i="4"/>
  <c r="I371" i="17" s="1"/>
  <c r="AI16" i="4"/>
  <c r="J371" i="17" s="1"/>
  <c r="AJ16" i="4"/>
  <c r="K371" i="17" s="1"/>
  <c r="I369" i="18" s="1"/>
  <c r="AK16" i="4"/>
  <c r="L371" i="17" s="1"/>
  <c r="J369" i="18" s="1"/>
  <c r="AL16" i="4"/>
  <c r="M371" i="17" s="1"/>
  <c r="K369" i="18" s="1"/>
  <c r="AM16" i="4"/>
  <c r="N371" i="17" s="1"/>
  <c r="L369" i="18" s="1"/>
  <c r="AN16" i="4"/>
  <c r="O371" i="17" s="1"/>
  <c r="M369" i="18" s="1"/>
  <c r="AO16" i="4"/>
  <c r="P371" i="17" s="1"/>
  <c r="N369" i="18" s="1"/>
  <c r="AP16" i="4"/>
  <c r="Q371" i="17" s="1"/>
  <c r="O369" i="18" s="1"/>
  <c r="AQ16" i="4"/>
  <c r="R371" i="17" s="1"/>
  <c r="P369" i="18" s="1"/>
  <c r="AR16" i="4"/>
  <c r="S371" i="17" s="1"/>
  <c r="Q369" i="18" s="1"/>
  <c r="AS16" i="4"/>
  <c r="T371" i="17" s="1"/>
  <c r="R369" i="18" s="1"/>
  <c r="AT16" i="4"/>
  <c r="U371" i="17" s="1"/>
  <c r="S369" i="18" s="1"/>
  <c r="H208" i="17"/>
  <c r="H209" i="17"/>
  <c r="H210" i="17"/>
  <c r="H211" i="17"/>
  <c r="H212" i="17"/>
  <c r="H213" i="17"/>
  <c r="H214" i="17"/>
  <c r="H215" i="17"/>
  <c r="H216" i="17"/>
  <c r="H217" i="17"/>
  <c r="H218" i="17"/>
  <c r="H219" i="17"/>
  <c r="H220" i="17"/>
  <c r="H221" i="17"/>
  <c r="H222" i="17"/>
  <c r="H223" i="17"/>
  <c r="H224" i="17"/>
  <c r="H225" i="17"/>
  <c r="H207" i="17"/>
  <c r="C208" i="17"/>
  <c r="C209" i="17"/>
  <c r="C210" i="17"/>
  <c r="C211" i="17"/>
  <c r="C212" i="17"/>
  <c r="C213" i="17"/>
  <c r="C214" i="17"/>
  <c r="C215" i="17"/>
  <c r="C216" i="17"/>
  <c r="C217" i="17"/>
  <c r="C218" i="17"/>
  <c r="C219" i="17"/>
  <c r="C220" i="17"/>
  <c r="C221" i="17"/>
  <c r="C222" i="17"/>
  <c r="C223" i="17"/>
  <c r="C224" i="17"/>
  <c r="C225" i="17"/>
  <c r="C207" i="17"/>
  <c r="A208" i="17"/>
  <c r="A209" i="17"/>
  <c r="A210" i="17"/>
  <c r="A211" i="17"/>
  <c r="A212" i="17"/>
  <c r="A213" i="17"/>
  <c r="A214" i="17"/>
  <c r="A215" i="17"/>
  <c r="A216" i="17"/>
  <c r="A217" i="17"/>
  <c r="A218" i="17"/>
  <c r="A219" i="17"/>
  <c r="A220" i="17"/>
  <c r="A221" i="17"/>
  <c r="A222" i="17"/>
  <c r="A223" i="17"/>
  <c r="A224" i="17"/>
  <c r="A225" i="17"/>
  <c r="A207" i="17"/>
  <c r="Q222" i="17"/>
  <c r="M215" i="17"/>
  <c r="L215" i="17"/>
  <c r="AT16" i="8"/>
  <c r="U214" i="17" s="1"/>
  <c r="AS16" i="8"/>
  <c r="T214" i="17" s="1"/>
  <c r="AR16" i="8"/>
  <c r="S214" i="17" s="1"/>
  <c r="AQ16" i="8"/>
  <c r="R214" i="17" s="1"/>
  <c r="AP16" i="8"/>
  <c r="Q214" i="17" s="1"/>
  <c r="AO16" i="8"/>
  <c r="P214" i="17" s="1"/>
  <c r="AN16" i="8"/>
  <c r="O214" i="17" s="1"/>
  <c r="AM16" i="8"/>
  <c r="N214" i="17" s="1"/>
  <c r="AL16" i="8"/>
  <c r="M214" i="17" s="1"/>
  <c r="AK16" i="8"/>
  <c r="L214" i="17" s="1"/>
  <c r="AJ16" i="8"/>
  <c r="K214" i="17" s="1"/>
  <c r="AI16" i="8"/>
  <c r="J214" i="17" s="1"/>
  <c r="I214" i="17"/>
  <c r="B214" i="17"/>
  <c r="AT15" i="8"/>
  <c r="U213" i="17" s="1"/>
  <c r="AS15" i="8"/>
  <c r="T213" i="17" s="1"/>
  <c r="AR15" i="8"/>
  <c r="S213" i="17" s="1"/>
  <c r="AQ15" i="8"/>
  <c r="R213" i="17" s="1"/>
  <c r="AP15" i="8"/>
  <c r="Q213" i="17" s="1"/>
  <c r="AO15" i="8"/>
  <c r="P213" i="17" s="1"/>
  <c r="AN15" i="8"/>
  <c r="O213" i="17" s="1"/>
  <c r="AM15" i="8"/>
  <c r="N213" i="17" s="1"/>
  <c r="AL15" i="8"/>
  <c r="M213" i="17" s="1"/>
  <c r="AK15" i="8"/>
  <c r="L213" i="17" s="1"/>
  <c r="AJ15" i="8"/>
  <c r="K213" i="17" s="1"/>
  <c r="AI15" i="8"/>
  <c r="J213" i="17" s="1"/>
  <c r="I213" i="17"/>
  <c r="B213" i="17"/>
  <c r="AT14" i="8"/>
  <c r="U212" i="17" s="1"/>
  <c r="AS14" i="8"/>
  <c r="T212" i="17" s="1"/>
  <c r="AR14" i="8"/>
  <c r="S212" i="17" s="1"/>
  <c r="AQ14" i="8"/>
  <c r="R212" i="17" s="1"/>
  <c r="AP14" i="8"/>
  <c r="Q212" i="17" s="1"/>
  <c r="AO14" i="8"/>
  <c r="P212" i="17" s="1"/>
  <c r="AN14" i="8"/>
  <c r="O212" i="17" s="1"/>
  <c r="AM14" i="8"/>
  <c r="N212" i="17" s="1"/>
  <c r="AL14" i="8"/>
  <c r="M212" i="17" s="1"/>
  <c r="AK14" i="8"/>
  <c r="L212" i="17" s="1"/>
  <c r="AJ14" i="8"/>
  <c r="K212" i="17" s="1"/>
  <c r="AI14" i="8"/>
  <c r="J212" i="17" s="1"/>
  <c r="B212" i="17"/>
  <c r="AT13" i="8"/>
  <c r="U211" i="17" s="1"/>
  <c r="AS13" i="8"/>
  <c r="T211" i="17" s="1"/>
  <c r="AR13" i="8"/>
  <c r="S211" i="17" s="1"/>
  <c r="AQ13" i="8"/>
  <c r="R211" i="17" s="1"/>
  <c r="AP13" i="8"/>
  <c r="Q211" i="17" s="1"/>
  <c r="AO13" i="8"/>
  <c r="P211" i="17" s="1"/>
  <c r="AN13" i="8"/>
  <c r="O211" i="17" s="1"/>
  <c r="AM13" i="8"/>
  <c r="N211" i="17" s="1"/>
  <c r="AL13" i="8"/>
  <c r="M211" i="17" s="1"/>
  <c r="AK13" i="8"/>
  <c r="L211" i="17" s="1"/>
  <c r="AJ13" i="8"/>
  <c r="K211" i="17" s="1"/>
  <c r="AI13" i="8"/>
  <c r="J211" i="17" s="1"/>
  <c r="I211" i="17"/>
  <c r="AB13" i="8"/>
  <c r="B211" i="17" s="1"/>
  <c r="AT12" i="8"/>
  <c r="U210" i="17" s="1"/>
  <c r="AS12" i="8"/>
  <c r="T210" i="17" s="1"/>
  <c r="AR12" i="8"/>
  <c r="S210" i="17" s="1"/>
  <c r="AQ12" i="8"/>
  <c r="R210" i="17" s="1"/>
  <c r="AP12" i="8"/>
  <c r="Q210" i="17" s="1"/>
  <c r="AO12" i="8"/>
  <c r="P210" i="17" s="1"/>
  <c r="AN12" i="8"/>
  <c r="O210" i="17" s="1"/>
  <c r="AM12" i="8"/>
  <c r="N210" i="17" s="1"/>
  <c r="AL12" i="8"/>
  <c r="M210" i="17" s="1"/>
  <c r="AK12" i="8"/>
  <c r="L210" i="17" s="1"/>
  <c r="AJ12" i="8"/>
  <c r="K210" i="17" s="1"/>
  <c r="AI12" i="8"/>
  <c r="J210" i="17" s="1"/>
  <c r="I210" i="17"/>
  <c r="AB12" i="8"/>
  <c r="B210" i="17" s="1"/>
  <c r="AT11" i="8"/>
  <c r="U209" i="17" s="1"/>
  <c r="AS11" i="8"/>
  <c r="T209" i="17" s="1"/>
  <c r="AR11" i="8"/>
  <c r="S209" i="17" s="1"/>
  <c r="AQ11" i="8"/>
  <c r="R209" i="17" s="1"/>
  <c r="AP11" i="8"/>
  <c r="Q209" i="17" s="1"/>
  <c r="AO11" i="8"/>
  <c r="P209" i="17" s="1"/>
  <c r="AN11" i="8"/>
  <c r="O209" i="17" s="1"/>
  <c r="AM11" i="8"/>
  <c r="N209" i="17" s="1"/>
  <c r="AL11" i="8"/>
  <c r="M209" i="17" s="1"/>
  <c r="AK11" i="8"/>
  <c r="L209" i="17" s="1"/>
  <c r="AJ11" i="8"/>
  <c r="K209" i="17" s="1"/>
  <c r="AI11" i="8"/>
  <c r="J209" i="17" s="1"/>
  <c r="I209" i="17"/>
  <c r="AB11" i="8"/>
  <c r="B209" i="17" s="1"/>
  <c r="AT10" i="8"/>
  <c r="U208" i="17" s="1"/>
  <c r="AS10" i="8"/>
  <c r="T208" i="17" s="1"/>
  <c r="AR10" i="8"/>
  <c r="S208" i="17" s="1"/>
  <c r="AQ10" i="8"/>
  <c r="R208" i="17" s="1"/>
  <c r="AP10" i="8"/>
  <c r="Q208" i="17" s="1"/>
  <c r="AO10" i="8"/>
  <c r="P208" i="17" s="1"/>
  <c r="AN10" i="8"/>
  <c r="O208" i="17" s="1"/>
  <c r="AM10" i="8"/>
  <c r="N208" i="17" s="1"/>
  <c r="AL10" i="8"/>
  <c r="M208" i="17" s="1"/>
  <c r="AK10" i="8"/>
  <c r="L208" i="17" s="1"/>
  <c r="AJ10" i="8"/>
  <c r="K208" i="17" s="1"/>
  <c r="AI10" i="8"/>
  <c r="J208" i="17" s="1"/>
  <c r="I208" i="17"/>
  <c r="AB10" i="8"/>
  <c r="B208" i="17" s="1"/>
  <c r="AT9" i="8"/>
  <c r="U207" i="17" s="1"/>
  <c r="AS9" i="8"/>
  <c r="T207" i="17" s="1"/>
  <c r="AR9" i="8"/>
  <c r="S207" i="17" s="1"/>
  <c r="AQ9" i="8"/>
  <c r="R207" i="17" s="1"/>
  <c r="AP9" i="8"/>
  <c r="Q207" i="17" s="1"/>
  <c r="AO9" i="8"/>
  <c r="P207" i="17" s="1"/>
  <c r="AN9" i="8"/>
  <c r="O207" i="17" s="1"/>
  <c r="AM9" i="8"/>
  <c r="N207" i="17" s="1"/>
  <c r="AL9" i="8"/>
  <c r="M207" i="17" s="1"/>
  <c r="AK9" i="8"/>
  <c r="L207" i="17" s="1"/>
  <c r="AJ9" i="8"/>
  <c r="K207" i="17" s="1"/>
  <c r="AI9" i="8"/>
  <c r="J207" i="17" s="1"/>
  <c r="AB9" i="8"/>
  <c r="B207" i="17" s="1"/>
  <c r="V43" i="17" l="1"/>
  <c r="H41" i="18"/>
  <c r="T41" i="18" s="1"/>
  <c r="N9" i="16"/>
  <c r="J15" i="20" s="1"/>
  <c r="O43" i="26"/>
  <c r="N44" i="26" s="1"/>
  <c r="V34" i="17"/>
  <c r="V378" i="17"/>
  <c r="H389" i="18"/>
  <c r="T389" i="18" s="1"/>
  <c r="V391" i="17"/>
  <c r="V220" i="17"/>
  <c r="V209" i="17"/>
  <c r="V217" i="17"/>
  <c r="V225" i="17"/>
  <c r="V216" i="17"/>
  <c r="V224" i="17"/>
  <c r="V213" i="17"/>
  <c r="V218" i="17"/>
  <c r="V222" i="17"/>
  <c r="I376" i="18"/>
  <c r="T376" i="18" s="1"/>
  <c r="V219" i="17"/>
  <c r="V215" i="17"/>
  <c r="V223" i="17"/>
  <c r="V397" i="17"/>
  <c r="V421" i="17"/>
  <c r="V385" i="17"/>
  <c r="V212" i="17"/>
  <c r="V409" i="17"/>
  <c r="T413" i="18"/>
  <c r="V207" i="17"/>
  <c r="V211" i="17"/>
  <c r="V221" i="17"/>
  <c r="V208" i="17"/>
  <c r="V210" i="17"/>
  <c r="V214" i="17"/>
  <c r="V371" i="17"/>
  <c r="H401" i="18"/>
  <c r="T401" i="18" s="1"/>
  <c r="V403" i="17"/>
  <c r="H369" i="18"/>
  <c r="T369" i="18" s="1"/>
  <c r="I419" i="18"/>
  <c r="T419" i="18" s="1"/>
  <c r="V445" i="17"/>
  <c r="V415" i="17"/>
  <c r="S443" i="18"/>
  <c r="T443" i="18" s="1"/>
  <c r="T407" i="18"/>
  <c r="T395" i="18"/>
  <c r="T383" i="18"/>
  <c r="H459" i="17"/>
  <c r="C459" i="17"/>
  <c r="C457" i="18" s="1"/>
  <c r="A459" i="17"/>
  <c r="A457" i="18" s="1"/>
  <c r="A330" i="17"/>
  <c r="A331" i="17"/>
  <c r="A332" i="17"/>
  <c r="AH25" i="5"/>
  <c r="AI25" i="5"/>
  <c r="AJ25" i="5"/>
  <c r="AK25" i="5"/>
  <c r="AL25" i="5"/>
  <c r="AM25" i="5"/>
  <c r="AN25" i="5"/>
  <c r="AO25" i="5"/>
  <c r="AP25" i="5"/>
  <c r="AQ25" i="5"/>
  <c r="AR25" i="5"/>
  <c r="AS25" i="5"/>
  <c r="AT25" i="5"/>
  <c r="AH26" i="5"/>
  <c r="AI26" i="5"/>
  <c r="AJ26" i="5"/>
  <c r="AK26" i="5"/>
  <c r="AL26" i="5"/>
  <c r="AM26" i="5"/>
  <c r="AN26" i="5"/>
  <c r="AO26" i="5"/>
  <c r="AP26" i="5"/>
  <c r="AQ26" i="5"/>
  <c r="AR26" i="5"/>
  <c r="AS26" i="5"/>
  <c r="AT26" i="5"/>
  <c r="AH27" i="5"/>
  <c r="AI27" i="5"/>
  <c r="AJ27" i="5"/>
  <c r="AK27" i="5"/>
  <c r="AL27" i="5"/>
  <c r="AM27" i="5"/>
  <c r="AN27" i="5"/>
  <c r="AO27" i="5"/>
  <c r="AP27" i="5"/>
  <c r="AQ27" i="5"/>
  <c r="AR27" i="5"/>
  <c r="AS27" i="5"/>
  <c r="AT27" i="5"/>
  <c r="AH28" i="5"/>
  <c r="AI28" i="5"/>
  <c r="AJ28" i="5"/>
  <c r="AK28" i="5"/>
  <c r="AL28" i="5"/>
  <c r="AM28" i="5"/>
  <c r="AN28" i="5"/>
  <c r="AO28" i="5"/>
  <c r="AP28" i="5"/>
  <c r="AQ28" i="5"/>
  <c r="AR28" i="5"/>
  <c r="AS28" i="5"/>
  <c r="AT28" i="5"/>
  <c r="AH29" i="5"/>
  <c r="AI29" i="5"/>
  <c r="AJ29" i="5"/>
  <c r="AK29" i="5"/>
  <c r="AL29" i="5"/>
  <c r="AM29" i="5"/>
  <c r="AN29" i="5"/>
  <c r="AO29" i="5"/>
  <c r="AP29" i="5"/>
  <c r="AQ29" i="5"/>
  <c r="AR29" i="5"/>
  <c r="AS29" i="5"/>
  <c r="AT29" i="5"/>
  <c r="AH30" i="5"/>
  <c r="AI30" i="5"/>
  <c r="AJ30" i="5"/>
  <c r="AK30" i="5"/>
  <c r="AL30" i="5"/>
  <c r="AM30" i="5"/>
  <c r="AN30" i="5"/>
  <c r="AO30" i="5"/>
  <c r="AP30" i="5"/>
  <c r="AQ30" i="5"/>
  <c r="AR30" i="5"/>
  <c r="AS30" i="5"/>
  <c r="AT30" i="5"/>
  <c r="AH31" i="5"/>
  <c r="AH32" i="5"/>
  <c r="AH33" i="5"/>
  <c r="AH34" i="5"/>
  <c r="AH23" i="5"/>
  <c r="AI23" i="5"/>
  <c r="AJ23" i="5"/>
  <c r="AK23" i="5"/>
  <c r="AL23" i="5"/>
  <c r="AM23" i="5"/>
  <c r="AN23" i="5"/>
  <c r="AO23" i="5"/>
  <c r="AP23" i="5"/>
  <c r="AQ23" i="5"/>
  <c r="AR23" i="5"/>
  <c r="AS23" i="5"/>
  <c r="AT23" i="5"/>
  <c r="AH24" i="5"/>
  <c r="AI24" i="5"/>
  <c r="AJ24" i="5"/>
  <c r="AK24" i="5"/>
  <c r="AL24" i="5"/>
  <c r="AM24" i="5"/>
  <c r="AN24" i="5"/>
  <c r="AO24" i="5"/>
  <c r="AP24" i="5"/>
  <c r="AQ24" i="5"/>
  <c r="AR24" i="5"/>
  <c r="AS24" i="5"/>
  <c r="AT24" i="5"/>
  <c r="O10" i="5"/>
  <c r="O11" i="5"/>
  <c r="O12" i="5"/>
  <c r="O13" i="5"/>
  <c r="O14" i="5"/>
  <c r="O15" i="5"/>
  <c r="O16" i="5"/>
  <c r="O17" i="5"/>
  <c r="O18" i="5"/>
  <c r="O19" i="5"/>
  <c r="O20" i="5"/>
  <c r="O21" i="5"/>
  <c r="O22" i="5"/>
  <c r="O23" i="5"/>
  <c r="O24" i="5"/>
  <c r="O25" i="5"/>
  <c r="O26" i="5"/>
  <c r="O27" i="5"/>
  <c r="O28" i="5"/>
  <c r="O29" i="5"/>
  <c r="O30" i="5"/>
  <c r="O31" i="5"/>
  <c r="O32" i="5"/>
  <c r="O34" i="5"/>
  <c r="D11" i="25"/>
  <c r="C16" i="16" s="1"/>
  <c r="E11" i="25"/>
  <c r="D16" i="16" s="1"/>
  <c r="F11" i="25"/>
  <c r="E16" i="16" s="1"/>
  <c r="G11" i="25"/>
  <c r="F16" i="16" s="1"/>
  <c r="H11" i="25"/>
  <c r="G16" i="16" s="1"/>
  <c r="I11" i="25"/>
  <c r="H16" i="16" s="1"/>
  <c r="J11" i="25"/>
  <c r="I16" i="16" s="1"/>
  <c r="K11" i="25"/>
  <c r="J16" i="16" s="1"/>
  <c r="L11" i="25"/>
  <c r="K16" i="16" s="1"/>
  <c r="M11" i="25"/>
  <c r="L16" i="16" s="1"/>
  <c r="N11" i="25"/>
  <c r="M16" i="16" s="1"/>
  <c r="C11" i="25"/>
  <c r="B16" i="16" s="1"/>
  <c r="AU9" i="25"/>
  <c r="U459" i="17" s="1"/>
  <c r="AT9" i="25"/>
  <c r="T459" i="17" s="1"/>
  <c r="AS9" i="25"/>
  <c r="S459" i="17" s="1"/>
  <c r="AR9" i="25"/>
  <c r="R459" i="17" s="1"/>
  <c r="AQ9" i="25"/>
  <c r="Q459" i="17" s="1"/>
  <c r="AP9" i="25"/>
  <c r="P459" i="17" s="1"/>
  <c r="AO9" i="25"/>
  <c r="O459" i="17" s="1"/>
  <c r="AN9" i="25"/>
  <c r="N459" i="17" s="1"/>
  <c r="AM9" i="25"/>
  <c r="M459" i="17" s="1"/>
  <c r="AL9" i="25"/>
  <c r="L459" i="17" s="1"/>
  <c r="AK9" i="25"/>
  <c r="K459" i="17" s="1"/>
  <c r="AJ9" i="25"/>
  <c r="J459" i="17" s="1"/>
  <c r="AI9" i="25"/>
  <c r="I459" i="17" s="1"/>
  <c r="AB9" i="25"/>
  <c r="B459" i="17" s="1"/>
  <c r="B457" i="18" s="1"/>
  <c r="O9" i="25"/>
  <c r="N6" i="25"/>
  <c r="M6" i="25"/>
  <c r="L6" i="25"/>
  <c r="K6" i="25"/>
  <c r="J6" i="25"/>
  <c r="I6" i="25"/>
  <c r="H6" i="25"/>
  <c r="G6" i="25"/>
  <c r="F6" i="25"/>
  <c r="E6" i="25"/>
  <c r="D6" i="25"/>
  <c r="C6" i="25"/>
  <c r="C5" i="25"/>
  <c r="O1" i="25"/>
  <c r="AB9" i="5"/>
  <c r="AH9" i="5"/>
  <c r="AI9" i="5"/>
  <c r="AJ9" i="5"/>
  <c r="AK9" i="5"/>
  <c r="AL9" i="5"/>
  <c r="AM9" i="5"/>
  <c r="AN9" i="5"/>
  <c r="AO9" i="5"/>
  <c r="AP9" i="5"/>
  <c r="AQ9" i="5"/>
  <c r="AR9" i="5"/>
  <c r="AS9" i="5"/>
  <c r="AT9" i="5"/>
  <c r="AB10" i="5"/>
  <c r="AH10" i="5"/>
  <c r="AI10" i="5"/>
  <c r="AJ10" i="5"/>
  <c r="AK10" i="5"/>
  <c r="AL10" i="5"/>
  <c r="AM10" i="5"/>
  <c r="AN10" i="5"/>
  <c r="AO10" i="5"/>
  <c r="AP10" i="5"/>
  <c r="AQ10" i="5"/>
  <c r="AR10" i="5"/>
  <c r="AS10" i="5"/>
  <c r="AT10" i="5"/>
  <c r="AB11" i="5"/>
  <c r="AH11" i="5"/>
  <c r="AI11" i="5"/>
  <c r="AJ11" i="5"/>
  <c r="AK11" i="5"/>
  <c r="AL11" i="5"/>
  <c r="AM11" i="5"/>
  <c r="AN11" i="5"/>
  <c r="AO11" i="5"/>
  <c r="AP11" i="5"/>
  <c r="AQ11" i="5"/>
  <c r="AR11" i="5"/>
  <c r="AS11" i="5"/>
  <c r="AT11" i="5"/>
  <c r="AB12" i="5"/>
  <c r="AH12" i="5"/>
  <c r="AI12" i="5"/>
  <c r="AJ12" i="5"/>
  <c r="AK12" i="5"/>
  <c r="AL12" i="5"/>
  <c r="AM12" i="5"/>
  <c r="AN12" i="5"/>
  <c r="AO12" i="5"/>
  <c r="AP12" i="5"/>
  <c r="AQ12" i="5"/>
  <c r="AR12" i="5"/>
  <c r="AS12" i="5"/>
  <c r="AT12" i="5"/>
  <c r="AB13" i="5"/>
  <c r="AH13" i="5"/>
  <c r="AI13" i="5"/>
  <c r="AJ13" i="5"/>
  <c r="AK13" i="5"/>
  <c r="AL13" i="5"/>
  <c r="AM13" i="5"/>
  <c r="AN13" i="5"/>
  <c r="AO13" i="5"/>
  <c r="AP13" i="5"/>
  <c r="AQ13" i="5"/>
  <c r="AR13" i="5"/>
  <c r="AS13" i="5"/>
  <c r="AT13" i="5"/>
  <c r="AB14" i="5"/>
  <c r="AH14" i="5"/>
  <c r="AI14" i="5"/>
  <c r="AJ14" i="5"/>
  <c r="AK14" i="5"/>
  <c r="AL14" i="5"/>
  <c r="AM14" i="5"/>
  <c r="AN14" i="5"/>
  <c r="AO14" i="5"/>
  <c r="AP14" i="5"/>
  <c r="AQ14" i="5"/>
  <c r="AR14" i="5"/>
  <c r="AS14" i="5"/>
  <c r="AT14" i="5"/>
  <c r="AB15" i="5"/>
  <c r="AH15" i="5"/>
  <c r="AI15" i="5"/>
  <c r="AJ15" i="5"/>
  <c r="AK15" i="5"/>
  <c r="AL15" i="5"/>
  <c r="AM15" i="5"/>
  <c r="AN15" i="5"/>
  <c r="AO15" i="5"/>
  <c r="AP15" i="5"/>
  <c r="AQ15" i="5"/>
  <c r="AR15" i="5"/>
  <c r="AS15" i="5"/>
  <c r="AT15" i="5"/>
  <c r="AB16" i="5"/>
  <c r="AH16" i="5"/>
  <c r="AI16" i="5"/>
  <c r="AJ16" i="5"/>
  <c r="AK16" i="5"/>
  <c r="AL16" i="5"/>
  <c r="AM16" i="5"/>
  <c r="AN16" i="5"/>
  <c r="AO16" i="5"/>
  <c r="AP16" i="5"/>
  <c r="AQ16" i="5"/>
  <c r="AR16" i="5"/>
  <c r="AS16" i="5"/>
  <c r="AT16" i="5"/>
  <c r="AB17" i="5"/>
  <c r="AH17" i="5"/>
  <c r="AI17" i="5"/>
  <c r="AJ17" i="5"/>
  <c r="AK17" i="5"/>
  <c r="AL17" i="5"/>
  <c r="AM17" i="5"/>
  <c r="AN17" i="5"/>
  <c r="AO17" i="5"/>
  <c r="AP17" i="5"/>
  <c r="AQ17" i="5"/>
  <c r="AR17" i="5"/>
  <c r="AS17" i="5"/>
  <c r="AT17" i="5"/>
  <c r="AB18" i="5"/>
  <c r="AH18" i="5"/>
  <c r="AI18" i="5"/>
  <c r="AJ18" i="5"/>
  <c r="AK18" i="5"/>
  <c r="AL18" i="5"/>
  <c r="AM18" i="5"/>
  <c r="AN18" i="5"/>
  <c r="AO18" i="5"/>
  <c r="AP18" i="5"/>
  <c r="AQ18" i="5"/>
  <c r="AR18" i="5"/>
  <c r="AS18" i="5"/>
  <c r="AT18" i="5"/>
  <c r="AB19" i="5"/>
  <c r="AH19" i="5"/>
  <c r="AI19" i="5"/>
  <c r="AJ19" i="5"/>
  <c r="AK19" i="5"/>
  <c r="AL19" i="5"/>
  <c r="AM19" i="5"/>
  <c r="AN19" i="5"/>
  <c r="AO19" i="5"/>
  <c r="AP19" i="5"/>
  <c r="AQ19" i="5"/>
  <c r="AR19" i="5"/>
  <c r="AS19" i="5"/>
  <c r="AT19" i="5"/>
  <c r="AB20" i="5"/>
  <c r="AH20" i="5"/>
  <c r="AI20" i="5"/>
  <c r="AJ20" i="5"/>
  <c r="AK20" i="5"/>
  <c r="AL20" i="5"/>
  <c r="AM20" i="5"/>
  <c r="AN20" i="5"/>
  <c r="AO20" i="5"/>
  <c r="AP20" i="5"/>
  <c r="AQ20" i="5"/>
  <c r="AR20" i="5"/>
  <c r="AS20" i="5"/>
  <c r="AT20" i="5"/>
  <c r="AB21" i="5"/>
  <c r="AH21" i="5"/>
  <c r="AI21" i="5"/>
  <c r="AJ21" i="5"/>
  <c r="AK21" i="5"/>
  <c r="AL21" i="5"/>
  <c r="AM21" i="5"/>
  <c r="AN21" i="5"/>
  <c r="AO21" i="5"/>
  <c r="AP21" i="5"/>
  <c r="AQ21" i="5"/>
  <c r="AR21" i="5"/>
  <c r="AS21" i="5"/>
  <c r="AT21" i="5"/>
  <c r="AB22" i="5"/>
  <c r="AH22" i="5"/>
  <c r="AI22" i="5"/>
  <c r="AJ22" i="5"/>
  <c r="AK22" i="5"/>
  <c r="AL22" i="5"/>
  <c r="AM22" i="5"/>
  <c r="AN22" i="5"/>
  <c r="AO22" i="5"/>
  <c r="AP22" i="5"/>
  <c r="AQ22" i="5"/>
  <c r="AR22" i="5"/>
  <c r="AS22" i="5"/>
  <c r="AT22" i="5"/>
  <c r="AB23" i="5"/>
  <c r="AB24" i="5"/>
  <c r="AB25" i="5"/>
  <c r="AB26" i="5"/>
  <c r="T44" i="5"/>
  <c r="T45" i="5"/>
  <c r="T46" i="5"/>
  <c r="T47" i="5"/>
  <c r="T48" i="5"/>
  <c r="T49" i="5"/>
  <c r="T50" i="5"/>
  <c r="T51" i="5"/>
  <c r="T52" i="5"/>
  <c r="T53" i="5"/>
  <c r="T54" i="5"/>
  <c r="T55" i="5"/>
  <c r="T56" i="5"/>
  <c r="T57" i="5"/>
  <c r="T58" i="5"/>
  <c r="T59" i="5"/>
  <c r="AB77" i="7"/>
  <c r="AB78" i="7"/>
  <c r="AB79" i="7"/>
  <c r="AB80" i="7"/>
  <c r="AB81" i="7"/>
  <c r="AB82" i="7"/>
  <c r="AI77" i="7"/>
  <c r="AJ77" i="7"/>
  <c r="AK77" i="7"/>
  <c r="AL77" i="7"/>
  <c r="AM77" i="7"/>
  <c r="AN77" i="7"/>
  <c r="AO77" i="7"/>
  <c r="AP77" i="7"/>
  <c r="AQ77" i="7"/>
  <c r="AR77" i="7"/>
  <c r="AS77" i="7"/>
  <c r="AT77" i="7"/>
  <c r="AI78" i="7"/>
  <c r="AJ78" i="7"/>
  <c r="AK78" i="7"/>
  <c r="AL78" i="7"/>
  <c r="AM78" i="7"/>
  <c r="AN78" i="7"/>
  <c r="AO78" i="7"/>
  <c r="AP78" i="7"/>
  <c r="AQ78" i="7"/>
  <c r="AR78" i="7"/>
  <c r="AS78" i="7"/>
  <c r="AT78" i="7"/>
  <c r="AI79" i="7"/>
  <c r="AJ79" i="7"/>
  <c r="AK79" i="7"/>
  <c r="AL79" i="7"/>
  <c r="AM79" i="7"/>
  <c r="AN79" i="7"/>
  <c r="AO79" i="7"/>
  <c r="AP79" i="7"/>
  <c r="AQ79" i="7"/>
  <c r="AR79" i="7"/>
  <c r="AS79" i="7"/>
  <c r="AT79" i="7"/>
  <c r="AI80" i="7"/>
  <c r="AJ80" i="7"/>
  <c r="AK80" i="7"/>
  <c r="AL80" i="7"/>
  <c r="AM80" i="7"/>
  <c r="AN80" i="7"/>
  <c r="AO80" i="7"/>
  <c r="AP80" i="7"/>
  <c r="AQ80" i="7"/>
  <c r="AR80" i="7"/>
  <c r="AS80" i="7"/>
  <c r="AT80" i="7"/>
  <c r="AI81" i="7"/>
  <c r="AJ81" i="7"/>
  <c r="AK81" i="7"/>
  <c r="AL81" i="7"/>
  <c r="AM81" i="7"/>
  <c r="AN81" i="7"/>
  <c r="AO81" i="7"/>
  <c r="AP81" i="7"/>
  <c r="AQ81" i="7"/>
  <c r="AR81" i="7"/>
  <c r="AS81" i="7"/>
  <c r="AT81" i="7"/>
  <c r="AI82" i="7"/>
  <c r="AJ82" i="7"/>
  <c r="AK82" i="7"/>
  <c r="AL82" i="7"/>
  <c r="AM82" i="7"/>
  <c r="AN82" i="7"/>
  <c r="AO82" i="7"/>
  <c r="AP82" i="7"/>
  <c r="AQ82" i="7"/>
  <c r="AR82" i="7"/>
  <c r="AS82" i="7"/>
  <c r="AT82" i="7"/>
  <c r="AI83" i="7"/>
  <c r="AJ83" i="7"/>
  <c r="AK83" i="7"/>
  <c r="AL83" i="7"/>
  <c r="AM83" i="7"/>
  <c r="AN83" i="7"/>
  <c r="AO83" i="7"/>
  <c r="AP83" i="7"/>
  <c r="AQ83" i="7"/>
  <c r="AR83" i="7"/>
  <c r="AS83" i="7"/>
  <c r="AT83" i="7"/>
  <c r="AI66" i="7"/>
  <c r="AJ66" i="7"/>
  <c r="AK66" i="7"/>
  <c r="AL66" i="7"/>
  <c r="AM66" i="7"/>
  <c r="AN66" i="7"/>
  <c r="AO66" i="7"/>
  <c r="AP66" i="7"/>
  <c r="AQ66" i="7"/>
  <c r="AR66" i="7"/>
  <c r="AS66" i="7"/>
  <c r="AT66" i="7"/>
  <c r="AI67" i="7"/>
  <c r="AJ67" i="7"/>
  <c r="AK67" i="7"/>
  <c r="AL67" i="7"/>
  <c r="AM67" i="7"/>
  <c r="AN67" i="7"/>
  <c r="AO67" i="7"/>
  <c r="AP67" i="7"/>
  <c r="AQ67" i="7"/>
  <c r="AR67" i="7"/>
  <c r="AS67" i="7"/>
  <c r="AT67" i="7"/>
  <c r="AI68" i="7"/>
  <c r="AJ68" i="7"/>
  <c r="AK68" i="7"/>
  <c r="AL68" i="7"/>
  <c r="AM68" i="7"/>
  <c r="AN68" i="7"/>
  <c r="AO68" i="7"/>
  <c r="AP68" i="7"/>
  <c r="AQ68" i="7"/>
  <c r="AR68" i="7"/>
  <c r="AS68" i="7"/>
  <c r="AT68" i="7"/>
  <c r="AI69" i="7"/>
  <c r="AJ69" i="7"/>
  <c r="AK69" i="7"/>
  <c r="AL69" i="7"/>
  <c r="AM69" i="7"/>
  <c r="AN69" i="7"/>
  <c r="AO69" i="7"/>
  <c r="AP69" i="7"/>
  <c r="AQ69" i="7"/>
  <c r="AR69" i="7"/>
  <c r="AS69" i="7"/>
  <c r="AT69" i="7"/>
  <c r="AI70" i="7"/>
  <c r="AJ70" i="7"/>
  <c r="AK70" i="7"/>
  <c r="AL70" i="7"/>
  <c r="AM70" i="7"/>
  <c r="AN70" i="7"/>
  <c r="AO70" i="7"/>
  <c r="AP70" i="7"/>
  <c r="AQ70" i="7"/>
  <c r="AR70" i="7"/>
  <c r="AS70" i="7"/>
  <c r="AT70" i="7"/>
  <c r="AI71" i="7"/>
  <c r="AJ71" i="7"/>
  <c r="AK71" i="7"/>
  <c r="AL71" i="7"/>
  <c r="AM71" i="7"/>
  <c r="AN71" i="7"/>
  <c r="AO71" i="7"/>
  <c r="AP71" i="7"/>
  <c r="AQ71" i="7"/>
  <c r="AR71" i="7"/>
  <c r="AS71" i="7"/>
  <c r="AT71" i="7"/>
  <c r="AI72" i="7"/>
  <c r="AJ72" i="7"/>
  <c r="AK72" i="7"/>
  <c r="AL72" i="7"/>
  <c r="AM72" i="7"/>
  <c r="AN72" i="7"/>
  <c r="AO72" i="7"/>
  <c r="AP72" i="7"/>
  <c r="AQ72" i="7"/>
  <c r="AR72" i="7"/>
  <c r="AS72" i="7"/>
  <c r="AT72" i="7"/>
  <c r="AI57" i="7"/>
  <c r="AJ57" i="7"/>
  <c r="AK57" i="7"/>
  <c r="AL57" i="7"/>
  <c r="AM57" i="7"/>
  <c r="AN57" i="7"/>
  <c r="AO57" i="7"/>
  <c r="AP57" i="7"/>
  <c r="AQ57" i="7"/>
  <c r="AR57" i="7"/>
  <c r="AS57" i="7"/>
  <c r="AT57" i="7"/>
  <c r="AI58" i="7"/>
  <c r="AJ58" i="7"/>
  <c r="AK58" i="7"/>
  <c r="AL58" i="7"/>
  <c r="AM58" i="7"/>
  <c r="AN58" i="7"/>
  <c r="AO58" i="7"/>
  <c r="AP58" i="7"/>
  <c r="AQ58" i="7"/>
  <c r="AR58" i="7"/>
  <c r="AS58" i="7"/>
  <c r="AT58" i="7"/>
  <c r="AI59" i="7"/>
  <c r="AJ59" i="7"/>
  <c r="AK59" i="7"/>
  <c r="AL59" i="7"/>
  <c r="AM59" i="7"/>
  <c r="AN59" i="7"/>
  <c r="AO59" i="7"/>
  <c r="AP59" i="7"/>
  <c r="AQ59" i="7"/>
  <c r="AR59" i="7"/>
  <c r="AS59" i="7"/>
  <c r="AT59" i="7"/>
  <c r="AI60" i="7"/>
  <c r="AJ60" i="7"/>
  <c r="AK60" i="7"/>
  <c r="AL60" i="7"/>
  <c r="AM60" i="7"/>
  <c r="AN60" i="7"/>
  <c r="AO60" i="7"/>
  <c r="AP60" i="7"/>
  <c r="AQ60" i="7"/>
  <c r="AR60" i="7"/>
  <c r="AS60" i="7"/>
  <c r="AT60" i="7"/>
  <c r="AI61" i="7"/>
  <c r="AJ61" i="7"/>
  <c r="AK61" i="7"/>
  <c r="AL61" i="7"/>
  <c r="AM61" i="7"/>
  <c r="AN61" i="7"/>
  <c r="AO61" i="7"/>
  <c r="AP61" i="7"/>
  <c r="AQ61" i="7"/>
  <c r="AR61" i="7"/>
  <c r="AS61" i="7"/>
  <c r="AT61" i="7"/>
  <c r="AI35" i="7"/>
  <c r="AJ35" i="7"/>
  <c r="AK35" i="7"/>
  <c r="AL35" i="7"/>
  <c r="AM35" i="7"/>
  <c r="AN35" i="7"/>
  <c r="AO35" i="7"/>
  <c r="AP35" i="7"/>
  <c r="AQ35" i="7"/>
  <c r="AR35" i="7"/>
  <c r="AS35" i="7"/>
  <c r="AT35" i="7"/>
  <c r="AI36" i="7"/>
  <c r="AJ36" i="7"/>
  <c r="AK36" i="7"/>
  <c r="AL36" i="7"/>
  <c r="AM36" i="7"/>
  <c r="AN36" i="7"/>
  <c r="AO36" i="7"/>
  <c r="AP36" i="7"/>
  <c r="AQ36" i="7"/>
  <c r="AR36" i="7"/>
  <c r="AS36" i="7"/>
  <c r="AT36" i="7"/>
  <c r="AI37" i="7"/>
  <c r="AJ37" i="7"/>
  <c r="AK37" i="7"/>
  <c r="AL37" i="7"/>
  <c r="AM37" i="7"/>
  <c r="AN37" i="7"/>
  <c r="AO37" i="7"/>
  <c r="AP37" i="7"/>
  <c r="AQ37" i="7"/>
  <c r="AR37" i="7"/>
  <c r="AS37" i="7"/>
  <c r="AT37" i="7"/>
  <c r="AI38" i="7"/>
  <c r="AJ38" i="7"/>
  <c r="AK38" i="7"/>
  <c r="AL38" i="7"/>
  <c r="AM38" i="7"/>
  <c r="AN38" i="7"/>
  <c r="AO38" i="7"/>
  <c r="AP38" i="7"/>
  <c r="AQ38" i="7"/>
  <c r="AR38" i="7"/>
  <c r="AS38" i="7"/>
  <c r="AT38" i="7"/>
  <c r="AI39" i="7"/>
  <c r="AJ39" i="7"/>
  <c r="AK39" i="7"/>
  <c r="AL39" i="7"/>
  <c r="AM39" i="7"/>
  <c r="AN39" i="7"/>
  <c r="AO39" i="7"/>
  <c r="AP39" i="7"/>
  <c r="AQ39" i="7"/>
  <c r="AR39" i="7"/>
  <c r="AS39" i="7"/>
  <c r="AT39" i="7"/>
  <c r="AI40" i="7"/>
  <c r="AJ40" i="7"/>
  <c r="AK40" i="7"/>
  <c r="AL40" i="7"/>
  <c r="AM40" i="7"/>
  <c r="AN40" i="7"/>
  <c r="AO40" i="7"/>
  <c r="AP40" i="7"/>
  <c r="AQ40" i="7"/>
  <c r="AR40" i="7"/>
  <c r="AS40" i="7"/>
  <c r="AT40" i="7"/>
  <c r="AI41" i="7"/>
  <c r="AJ41" i="7"/>
  <c r="AK41" i="7"/>
  <c r="AL41" i="7"/>
  <c r="AM41" i="7"/>
  <c r="AN41" i="7"/>
  <c r="AO41" i="7"/>
  <c r="AP41" i="7"/>
  <c r="AQ41" i="7"/>
  <c r="AR41" i="7"/>
  <c r="AS41" i="7"/>
  <c r="AT41" i="7"/>
  <c r="AI22" i="7"/>
  <c r="AJ22" i="7"/>
  <c r="AK22" i="7"/>
  <c r="AL22" i="7"/>
  <c r="AM22" i="7"/>
  <c r="AN22" i="7"/>
  <c r="AO22" i="7"/>
  <c r="AP22" i="7"/>
  <c r="AQ22" i="7"/>
  <c r="AR22" i="7"/>
  <c r="AS22" i="7"/>
  <c r="AT22" i="7"/>
  <c r="AI23" i="7"/>
  <c r="AJ23" i="7"/>
  <c r="AK23" i="7"/>
  <c r="AL23" i="7"/>
  <c r="AM23" i="7"/>
  <c r="AN23" i="7"/>
  <c r="AO23" i="7"/>
  <c r="AP23" i="7"/>
  <c r="AQ23" i="7"/>
  <c r="AR23" i="7"/>
  <c r="AS23" i="7"/>
  <c r="AT23" i="7"/>
  <c r="AI24" i="7"/>
  <c r="AJ24" i="7"/>
  <c r="AK24" i="7"/>
  <c r="AL24" i="7"/>
  <c r="AM24" i="7"/>
  <c r="AN24" i="7"/>
  <c r="AO24" i="7"/>
  <c r="AP24" i="7"/>
  <c r="AQ24" i="7"/>
  <c r="AR24" i="7"/>
  <c r="AS24" i="7"/>
  <c r="AT24" i="7"/>
  <c r="AI25" i="7"/>
  <c r="AJ25" i="7"/>
  <c r="AK25" i="7"/>
  <c r="AL25" i="7"/>
  <c r="AM25" i="7"/>
  <c r="AN25" i="7"/>
  <c r="AO25" i="7"/>
  <c r="AP25" i="7"/>
  <c r="AQ25" i="7"/>
  <c r="AR25" i="7"/>
  <c r="AS25" i="7"/>
  <c r="AT25" i="7"/>
  <c r="AI26" i="7"/>
  <c r="AJ26" i="7"/>
  <c r="AK26" i="7"/>
  <c r="AL26" i="7"/>
  <c r="AM26" i="7"/>
  <c r="AN26" i="7"/>
  <c r="AO26" i="7"/>
  <c r="AP26" i="7"/>
  <c r="AQ26" i="7"/>
  <c r="AR26" i="7"/>
  <c r="AS26" i="7"/>
  <c r="AT26" i="7"/>
  <c r="AI27" i="7"/>
  <c r="AJ27" i="7"/>
  <c r="AK27" i="7"/>
  <c r="AL27" i="7"/>
  <c r="AM27" i="7"/>
  <c r="AN27" i="7"/>
  <c r="AO27" i="7"/>
  <c r="AP27" i="7"/>
  <c r="AQ27" i="7"/>
  <c r="AR27" i="7"/>
  <c r="AS27" i="7"/>
  <c r="AT27" i="7"/>
  <c r="AI28" i="7"/>
  <c r="AJ28" i="7"/>
  <c r="AK28" i="7"/>
  <c r="AL28" i="7"/>
  <c r="AM28" i="7"/>
  <c r="AN28" i="7"/>
  <c r="AO28" i="7"/>
  <c r="AP28" i="7"/>
  <c r="AQ28" i="7"/>
  <c r="AR28" i="7"/>
  <c r="AS28" i="7"/>
  <c r="AT28" i="7"/>
  <c r="AI29" i="7"/>
  <c r="AJ29" i="7"/>
  <c r="AK29" i="7"/>
  <c r="AL29" i="7"/>
  <c r="AM29" i="7"/>
  <c r="AN29" i="7"/>
  <c r="AO29" i="7"/>
  <c r="AP29" i="7"/>
  <c r="AQ29" i="7"/>
  <c r="AR29" i="7"/>
  <c r="AS29" i="7"/>
  <c r="AT29" i="7"/>
  <c r="AB66" i="7"/>
  <c r="AB67" i="7"/>
  <c r="AB68" i="7"/>
  <c r="AB69" i="7"/>
  <c r="AB57" i="7"/>
  <c r="AB58" i="7"/>
  <c r="AB59" i="7"/>
  <c r="AB60" i="7"/>
  <c r="AB46" i="7"/>
  <c r="AB47" i="7"/>
  <c r="AB48" i="7"/>
  <c r="AB35" i="7"/>
  <c r="AB36" i="7"/>
  <c r="AB37" i="7"/>
  <c r="AB38" i="7"/>
  <c r="AB39" i="7"/>
  <c r="AB40" i="7"/>
  <c r="V459" i="17" l="1"/>
  <c r="N457" i="18"/>
  <c r="N16" i="16"/>
  <c r="O16" i="16" s="1"/>
  <c r="M457" i="18"/>
  <c r="I457" i="18"/>
  <c r="O457" i="18"/>
  <c r="J457" i="18"/>
  <c r="P457" i="18"/>
  <c r="K457" i="18"/>
  <c r="Q457" i="18"/>
  <c r="S457" i="18"/>
  <c r="O11" i="25"/>
  <c r="L457" i="18"/>
  <c r="R457" i="18"/>
  <c r="H457" i="18"/>
  <c r="AD9" i="25"/>
  <c r="D459" i="17" s="1"/>
  <c r="D457" i="18" s="1"/>
  <c r="T457" i="18" l="1"/>
  <c r="H330" i="17"/>
  <c r="H331" i="17"/>
  <c r="C330" i="17"/>
  <c r="C328" i="18" s="1"/>
  <c r="C331" i="17"/>
  <c r="C329" i="18" s="1"/>
  <c r="J330" i="17"/>
  <c r="K330" i="17"/>
  <c r="I328" i="18" s="1"/>
  <c r="L330" i="17"/>
  <c r="J328" i="18" s="1"/>
  <c r="M330" i="17"/>
  <c r="K328" i="18" s="1"/>
  <c r="N330" i="17"/>
  <c r="L328" i="18" s="1"/>
  <c r="O330" i="17"/>
  <c r="M328" i="18" s="1"/>
  <c r="P330" i="17"/>
  <c r="N328" i="18" s="1"/>
  <c r="Q330" i="17"/>
  <c r="O328" i="18" s="1"/>
  <c r="R330" i="17"/>
  <c r="P328" i="18" s="1"/>
  <c r="S330" i="17"/>
  <c r="Q328" i="18" s="1"/>
  <c r="T330" i="17"/>
  <c r="U330" i="17"/>
  <c r="I330" i="17"/>
  <c r="B330" i="17"/>
  <c r="H328" i="18" l="1"/>
  <c r="V330" i="17"/>
  <c r="B331" i="17"/>
  <c r="B329" i="18" s="1"/>
  <c r="C35" i="5"/>
  <c r="B10" i="5" l="1"/>
  <c r="B11" i="5"/>
  <c r="B12" i="5"/>
  <c r="B13" i="5"/>
  <c r="B14" i="5"/>
  <c r="B15" i="5"/>
  <c r="B16" i="5"/>
  <c r="B17" i="5"/>
  <c r="B18" i="5"/>
  <c r="B19" i="5"/>
  <c r="B20" i="5"/>
  <c r="B21" i="5"/>
  <c r="B22" i="5"/>
  <c r="B23" i="5"/>
  <c r="B24" i="5"/>
  <c r="B25" i="5"/>
  <c r="B26" i="5"/>
  <c r="B9" i="5"/>
  <c r="B46" i="6"/>
  <c r="B35" i="6"/>
  <c r="B24" i="6"/>
  <c r="B25" i="6"/>
  <c r="N72" i="22"/>
  <c r="M72" i="22"/>
  <c r="L72" i="22"/>
  <c r="K72" i="22"/>
  <c r="J72" i="22"/>
  <c r="I72" i="22"/>
  <c r="H72" i="22"/>
  <c r="G72" i="22"/>
  <c r="F72" i="22"/>
  <c r="E72" i="22"/>
  <c r="D72" i="22"/>
  <c r="C72" i="22"/>
  <c r="F4" i="18" l="1"/>
  <c r="F5" i="18"/>
  <c r="F6" i="18"/>
  <c r="F7" i="18"/>
  <c r="F8" i="18"/>
  <c r="F9" i="18"/>
  <c r="F10" i="18"/>
  <c r="F11" i="18"/>
  <c r="F12" i="18"/>
  <c r="F13" i="18"/>
  <c r="F14" i="18"/>
  <c r="F15" i="18"/>
  <c r="F16" i="18"/>
  <c r="F17" i="18"/>
  <c r="F18" i="18"/>
  <c r="F19" i="18"/>
  <c r="F20" i="18"/>
  <c r="F21" i="18"/>
  <c r="F22" i="18"/>
  <c r="F23" i="18"/>
  <c r="F24" i="18"/>
  <c r="F25" i="18"/>
  <c r="F26" i="18"/>
  <c r="F27" i="18"/>
  <c r="F28" i="18"/>
  <c r="F29" i="18"/>
  <c r="F30" i="18"/>
  <c r="F31" i="18"/>
  <c r="F61" i="18"/>
  <c r="F63" i="18"/>
  <c r="F64" i="18"/>
  <c r="F65" i="18"/>
  <c r="F66" i="18"/>
  <c r="F67" i="18"/>
  <c r="F68" i="18"/>
  <c r="F69" i="18"/>
  <c r="F70" i="18"/>
  <c r="F71" i="18"/>
  <c r="F72" i="18"/>
  <c r="F73" i="18"/>
  <c r="F74" i="18"/>
  <c r="F75" i="18"/>
  <c r="F76" i="18"/>
  <c r="F77" i="18"/>
  <c r="F78" i="18"/>
  <c r="F79" i="18"/>
  <c r="F80" i="18"/>
  <c r="F81" i="18"/>
  <c r="F83" i="18"/>
  <c r="F84" i="18"/>
  <c r="F85" i="18"/>
  <c r="F86" i="18"/>
  <c r="F87" i="18"/>
  <c r="F88" i="18"/>
  <c r="F89" i="18"/>
  <c r="F90" i="18"/>
  <c r="F91" i="18"/>
  <c r="F92" i="18"/>
  <c r="F93" i="18"/>
  <c r="F94" i="18"/>
  <c r="F95" i="18"/>
  <c r="F96" i="18"/>
  <c r="F97" i="18"/>
  <c r="F98" i="18"/>
  <c r="F99" i="18"/>
  <c r="F100" i="18"/>
  <c r="F101" i="18"/>
  <c r="F102" i="18"/>
  <c r="F103" i="18"/>
  <c r="F104" i="18"/>
  <c r="F105" i="18"/>
  <c r="F106" i="18"/>
  <c r="F107" i="18"/>
  <c r="F108" i="18"/>
  <c r="F109" i="18"/>
  <c r="F110" i="18"/>
  <c r="F111" i="18"/>
  <c r="F112" i="18"/>
  <c r="F113" i="18"/>
  <c r="F114" i="18"/>
  <c r="F115" i="18"/>
  <c r="F116" i="18"/>
  <c r="F117" i="18"/>
  <c r="F118" i="18"/>
  <c r="F119" i="18"/>
  <c r="F120" i="18"/>
  <c r="F121" i="18"/>
  <c r="F122" i="18"/>
  <c r="F123" i="18"/>
  <c r="F124" i="18"/>
  <c r="F125" i="18"/>
  <c r="F126" i="18"/>
  <c r="F127" i="18"/>
  <c r="F128" i="18"/>
  <c r="F129" i="18"/>
  <c r="F130" i="18"/>
  <c r="F131" i="18"/>
  <c r="F132" i="18"/>
  <c r="F133" i="18"/>
  <c r="F134" i="18"/>
  <c r="F135" i="18"/>
  <c r="F136" i="18"/>
  <c r="F137" i="18"/>
  <c r="F138" i="18"/>
  <c r="F139" i="18"/>
  <c r="F140" i="18"/>
  <c r="F141" i="18"/>
  <c r="F142" i="18"/>
  <c r="F143" i="18"/>
  <c r="F144" i="18"/>
  <c r="F145" i="18"/>
  <c r="F146" i="18"/>
  <c r="F147" i="18"/>
  <c r="F148" i="18"/>
  <c r="F149" i="18"/>
  <c r="F150" i="18"/>
  <c r="F151" i="18"/>
  <c r="F152" i="18"/>
  <c r="F153" i="18"/>
  <c r="F154" i="18"/>
  <c r="F155" i="18"/>
  <c r="F156" i="18"/>
  <c r="F157" i="18"/>
  <c r="F158" i="18"/>
  <c r="F159" i="18"/>
  <c r="F160" i="18"/>
  <c r="F161" i="18"/>
  <c r="F162" i="18"/>
  <c r="F163" i="18"/>
  <c r="F164" i="18"/>
  <c r="F165" i="18"/>
  <c r="F166" i="18"/>
  <c r="F167" i="18"/>
  <c r="F168" i="18"/>
  <c r="F169" i="18"/>
  <c r="F170" i="18"/>
  <c r="F171" i="18"/>
  <c r="F172" i="18"/>
  <c r="F173" i="18"/>
  <c r="F174" i="18"/>
  <c r="F175" i="18"/>
  <c r="F176" i="18"/>
  <c r="F177" i="18"/>
  <c r="F178" i="18"/>
  <c r="F179" i="18"/>
  <c r="F180" i="18"/>
  <c r="F181" i="18"/>
  <c r="F182" i="18"/>
  <c r="F183" i="18"/>
  <c r="F184" i="18"/>
  <c r="F185" i="18"/>
  <c r="F186" i="18"/>
  <c r="F187" i="18"/>
  <c r="F188" i="18"/>
  <c r="F189" i="18"/>
  <c r="F190" i="18"/>
  <c r="F191" i="18"/>
  <c r="F192" i="18"/>
  <c r="F193" i="18"/>
  <c r="F194" i="18"/>
  <c r="F195" i="18"/>
  <c r="F196" i="18"/>
  <c r="F197" i="18"/>
  <c r="F198" i="18"/>
  <c r="F199" i="18"/>
  <c r="F200" i="18"/>
  <c r="F201" i="18"/>
  <c r="F202" i="18"/>
  <c r="F203" i="18"/>
  <c r="F204" i="18"/>
  <c r="F205" i="18"/>
  <c r="F206" i="18"/>
  <c r="F207" i="18"/>
  <c r="F208" i="18"/>
  <c r="F209" i="18"/>
  <c r="F210" i="18"/>
  <c r="F211" i="18"/>
  <c r="F212" i="18"/>
  <c r="F213" i="18"/>
  <c r="F214" i="18"/>
  <c r="F215" i="18"/>
  <c r="F216" i="18"/>
  <c r="F217" i="18"/>
  <c r="F218" i="18"/>
  <c r="F219" i="18"/>
  <c r="F220" i="18"/>
  <c r="F221" i="18"/>
  <c r="F222" i="18"/>
  <c r="F223" i="18"/>
  <c r="F225" i="18"/>
  <c r="F226" i="18"/>
  <c r="F227" i="18"/>
  <c r="F228" i="18"/>
  <c r="F229" i="18"/>
  <c r="F230" i="18"/>
  <c r="F231" i="18"/>
  <c r="F232" i="18"/>
  <c r="F233" i="18"/>
  <c r="F234" i="18"/>
  <c r="F235" i="18"/>
  <c r="F236" i="18"/>
  <c r="F237" i="18"/>
  <c r="F238" i="18"/>
  <c r="F239" i="18"/>
  <c r="F240" i="18"/>
  <c r="F241" i="18"/>
  <c r="F242" i="18"/>
  <c r="F243" i="18"/>
  <c r="F244" i="18"/>
  <c r="F245" i="18"/>
  <c r="F246" i="18"/>
  <c r="F247" i="18"/>
  <c r="F248" i="18"/>
  <c r="F249" i="18"/>
  <c r="F250" i="18"/>
  <c r="F251" i="18"/>
  <c r="F252" i="18"/>
  <c r="F253" i="18"/>
  <c r="F254" i="18"/>
  <c r="F255" i="18"/>
  <c r="F256" i="18"/>
  <c r="F257" i="18"/>
  <c r="F258" i="18"/>
  <c r="F259" i="18"/>
  <c r="F260" i="18"/>
  <c r="F261" i="18"/>
  <c r="F262" i="18"/>
  <c r="F263" i="18"/>
  <c r="F264" i="18"/>
  <c r="F265" i="18"/>
  <c r="F266" i="18"/>
  <c r="F267" i="18"/>
  <c r="F268" i="18"/>
  <c r="F269" i="18"/>
  <c r="F270" i="18"/>
  <c r="F271" i="18"/>
  <c r="F272" i="18"/>
  <c r="F273" i="18"/>
  <c r="F274" i="18"/>
  <c r="F275" i="18"/>
  <c r="F276" i="18"/>
  <c r="F277" i="18"/>
  <c r="F278" i="18"/>
  <c r="F279" i="18"/>
  <c r="F280" i="18"/>
  <c r="F281" i="18"/>
  <c r="F282" i="18"/>
  <c r="F283" i="18"/>
  <c r="F284" i="18"/>
  <c r="F285" i="18"/>
  <c r="F286" i="18"/>
  <c r="F287" i="18"/>
  <c r="F288" i="18"/>
  <c r="F289" i="18"/>
  <c r="F290" i="18"/>
  <c r="F291" i="18"/>
  <c r="F292" i="18"/>
  <c r="F293" i="18"/>
  <c r="F294" i="18"/>
  <c r="F295" i="18"/>
  <c r="F296" i="18"/>
  <c r="F297" i="18"/>
  <c r="F298" i="18"/>
  <c r="F299" i="18"/>
  <c r="F300" i="18"/>
  <c r="F301" i="18"/>
  <c r="F302" i="18"/>
  <c r="F303" i="18"/>
  <c r="F304" i="18"/>
  <c r="F305" i="18"/>
  <c r="F306" i="18"/>
  <c r="F307" i="18"/>
  <c r="F308" i="18"/>
  <c r="F309" i="18"/>
  <c r="F310" i="18"/>
  <c r="F311" i="18"/>
  <c r="F312" i="18"/>
  <c r="F313" i="18"/>
  <c r="F314" i="18"/>
  <c r="F315" i="18"/>
  <c r="F316" i="18"/>
  <c r="F317" i="18"/>
  <c r="F318" i="18"/>
  <c r="F319" i="18"/>
  <c r="F320" i="18"/>
  <c r="F321" i="18"/>
  <c r="F322" i="18"/>
  <c r="F323" i="18"/>
  <c r="F324" i="18"/>
  <c r="F325" i="18"/>
  <c r="F326" i="18"/>
  <c r="F327" i="18"/>
  <c r="F328" i="18"/>
  <c r="F329" i="18"/>
  <c r="F330" i="18"/>
  <c r="F331" i="18"/>
  <c r="F332" i="18"/>
  <c r="F333" i="18"/>
  <c r="F334" i="18"/>
  <c r="F336" i="18"/>
  <c r="F337" i="18"/>
  <c r="F338" i="18"/>
  <c r="F339" i="18"/>
  <c r="F340" i="18"/>
  <c r="F341" i="18"/>
  <c r="F342" i="18"/>
  <c r="F343" i="18"/>
  <c r="F344" i="18"/>
  <c r="F345" i="18"/>
  <c r="F346" i="18"/>
  <c r="F347" i="18"/>
  <c r="F348" i="18"/>
  <c r="F349" i="18"/>
  <c r="F350" i="18"/>
  <c r="F351" i="18"/>
  <c r="F352" i="18"/>
  <c r="F353" i="18"/>
  <c r="F354" i="18"/>
  <c r="F355" i="18"/>
  <c r="F356" i="18"/>
  <c r="F357" i="18"/>
  <c r="F358" i="18"/>
  <c r="F359" i="18"/>
  <c r="F360" i="18"/>
  <c r="F361" i="18"/>
  <c r="F362" i="18"/>
  <c r="F363" i="18"/>
  <c r="F364" i="18"/>
  <c r="F365" i="18"/>
  <c r="F366" i="18"/>
  <c r="F367" i="18"/>
  <c r="F368" i="18"/>
  <c r="F370" i="18"/>
  <c r="F371" i="18"/>
  <c r="F372" i="18"/>
  <c r="F373" i="18"/>
  <c r="F374" i="18"/>
  <c r="F375" i="18"/>
  <c r="F377" i="18"/>
  <c r="F378" i="18"/>
  <c r="F379" i="18"/>
  <c r="F380" i="18"/>
  <c r="F381" i="18"/>
  <c r="F382" i="18"/>
  <c r="F384" i="18"/>
  <c r="F385" i="18"/>
  <c r="F386" i="18"/>
  <c r="F387" i="18"/>
  <c r="F388" i="18"/>
  <c r="F390" i="18"/>
  <c r="F391" i="18"/>
  <c r="F392" i="18"/>
  <c r="F393" i="18"/>
  <c r="F394" i="18"/>
  <c r="F396" i="18"/>
  <c r="F397" i="18"/>
  <c r="F398" i="18"/>
  <c r="F399" i="18"/>
  <c r="F400" i="18"/>
  <c r="F402" i="18"/>
  <c r="F403" i="18"/>
  <c r="F404" i="18"/>
  <c r="F405" i="18"/>
  <c r="F406" i="18"/>
  <c r="F408" i="18"/>
  <c r="F409" i="18"/>
  <c r="F410" i="18"/>
  <c r="F411" i="18"/>
  <c r="F412" i="18"/>
  <c r="F414" i="18"/>
  <c r="F415" i="18"/>
  <c r="F416" i="18"/>
  <c r="F417" i="18"/>
  <c r="F418" i="18"/>
  <c r="F420" i="18"/>
  <c r="F421" i="18"/>
  <c r="F422" i="18"/>
  <c r="F423" i="18"/>
  <c r="F424" i="18"/>
  <c r="F425" i="18"/>
  <c r="F426" i="18"/>
  <c r="F427" i="18"/>
  <c r="F428" i="18"/>
  <c r="F429" i="18"/>
  <c r="F430" i="18"/>
  <c r="F431" i="18"/>
  <c r="F432" i="18"/>
  <c r="F433" i="18"/>
  <c r="F434" i="18"/>
  <c r="F435" i="18"/>
  <c r="F436" i="18"/>
  <c r="F437" i="18"/>
  <c r="F438" i="18"/>
  <c r="F439" i="18"/>
  <c r="F440" i="18"/>
  <c r="F441" i="18"/>
  <c r="F442" i="18"/>
  <c r="F444" i="18"/>
  <c r="F445" i="18"/>
  <c r="F446" i="18"/>
  <c r="F447" i="18"/>
  <c r="F448" i="18"/>
  <c r="F449" i="18"/>
  <c r="F450" i="18"/>
  <c r="F451" i="18"/>
  <c r="F452" i="18"/>
  <c r="F453" i="18"/>
  <c r="F454" i="18"/>
  <c r="F455" i="18"/>
  <c r="F456" i="18"/>
  <c r="H447" i="17"/>
  <c r="H448" i="17"/>
  <c r="H449" i="17"/>
  <c r="H450" i="17"/>
  <c r="H451" i="17"/>
  <c r="H452" i="17"/>
  <c r="H453" i="17"/>
  <c r="H454" i="17"/>
  <c r="H455" i="17"/>
  <c r="H456" i="17"/>
  <c r="H457" i="17"/>
  <c r="H458" i="17"/>
  <c r="C447" i="17"/>
  <c r="C445" i="18" s="1"/>
  <c r="C448" i="17"/>
  <c r="C446" i="18" s="1"/>
  <c r="C449" i="17"/>
  <c r="C447" i="18" s="1"/>
  <c r="C450" i="17"/>
  <c r="C448" i="18" s="1"/>
  <c r="C451" i="17"/>
  <c r="C449" i="18" s="1"/>
  <c r="C452" i="17"/>
  <c r="C450" i="18" s="1"/>
  <c r="C453" i="17"/>
  <c r="C451" i="18" s="1"/>
  <c r="C454" i="17"/>
  <c r="C452" i="18" s="1"/>
  <c r="C455" i="17"/>
  <c r="C453" i="18" s="1"/>
  <c r="C456" i="17"/>
  <c r="C454" i="18" s="1"/>
  <c r="C457" i="17"/>
  <c r="C455" i="18" s="1"/>
  <c r="C458" i="17"/>
  <c r="C456" i="18" s="1"/>
  <c r="A447" i="17"/>
  <c r="A445" i="18" s="1"/>
  <c r="A448" i="17"/>
  <c r="A446" i="18" s="1"/>
  <c r="A449" i="17"/>
  <c r="A447" i="18" s="1"/>
  <c r="A450" i="17"/>
  <c r="A448" i="18" s="1"/>
  <c r="A451" i="17"/>
  <c r="A449" i="18" s="1"/>
  <c r="A452" i="17"/>
  <c r="A450" i="18" s="1"/>
  <c r="A453" i="17"/>
  <c r="A451" i="18" s="1"/>
  <c r="A454" i="17"/>
  <c r="A452" i="18" s="1"/>
  <c r="A455" i="17"/>
  <c r="A453" i="18" s="1"/>
  <c r="A456" i="17"/>
  <c r="A454" i="18" s="1"/>
  <c r="A457" i="17"/>
  <c r="A455" i="18" s="1"/>
  <c r="A458" i="17"/>
  <c r="A456" i="18" s="1"/>
  <c r="H446" i="17"/>
  <c r="C446" i="17"/>
  <c r="C444" i="18" s="1"/>
  <c r="A446" i="17"/>
  <c r="A444" i="18" s="1"/>
  <c r="H340" i="17"/>
  <c r="H341" i="17"/>
  <c r="H342" i="17"/>
  <c r="H343" i="17"/>
  <c r="H344" i="17"/>
  <c r="H345" i="17"/>
  <c r="H346" i="17"/>
  <c r="H347" i="17"/>
  <c r="H348" i="17"/>
  <c r="H349" i="17"/>
  <c r="H350" i="17"/>
  <c r="H351" i="17"/>
  <c r="H352" i="17"/>
  <c r="H353" i="17"/>
  <c r="H354" i="17"/>
  <c r="H355" i="17"/>
  <c r="H356" i="17"/>
  <c r="H357" i="17"/>
  <c r="H358" i="17"/>
  <c r="H359" i="17"/>
  <c r="H360" i="17"/>
  <c r="H361" i="17"/>
  <c r="H362" i="17"/>
  <c r="H363" i="17"/>
  <c r="H364" i="17"/>
  <c r="C340" i="17"/>
  <c r="C338" i="18" s="1"/>
  <c r="C341" i="17"/>
  <c r="C339" i="18" s="1"/>
  <c r="C342" i="17"/>
  <c r="C340" i="18" s="1"/>
  <c r="C343" i="17"/>
  <c r="C341" i="18" s="1"/>
  <c r="C344" i="17"/>
  <c r="C342" i="18" s="1"/>
  <c r="C345" i="17"/>
  <c r="C343" i="18" s="1"/>
  <c r="C346" i="17"/>
  <c r="C344" i="18" s="1"/>
  <c r="C347" i="17"/>
  <c r="C345" i="18" s="1"/>
  <c r="C348" i="17"/>
  <c r="C346" i="18" s="1"/>
  <c r="C349" i="17"/>
  <c r="C347" i="18" s="1"/>
  <c r="C350" i="17"/>
  <c r="C348" i="18" s="1"/>
  <c r="C351" i="17"/>
  <c r="C349" i="18" s="1"/>
  <c r="C352" i="17"/>
  <c r="C350" i="18" s="1"/>
  <c r="C353" i="17"/>
  <c r="C351" i="18" s="1"/>
  <c r="C354" i="17"/>
  <c r="C352" i="18" s="1"/>
  <c r="C355" i="17"/>
  <c r="C353" i="18" s="1"/>
  <c r="C356" i="17"/>
  <c r="C354" i="18" s="1"/>
  <c r="C357" i="17"/>
  <c r="C355" i="18" s="1"/>
  <c r="C358" i="17"/>
  <c r="C356" i="18" s="1"/>
  <c r="C359" i="17"/>
  <c r="C357" i="18" s="1"/>
  <c r="C360" i="17"/>
  <c r="C358" i="18" s="1"/>
  <c r="C361" i="17"/>
  <c r="C359" i="18" s="1"/>
  <c r="C362" i="17"/>
  <c r="C360" i="18" s="1"/>
  <c r="C363" i="17"/>
  <c r="C361" i="18" s="1"/>
  <c r="C364" i="17"/>
  <c r="C362" i="18" s="1"/>
  <c r="A340" i="17"/>
  <c r="A338" i="18" s="1"/>
  <c r="A341" i="17"/>
  <c r="A339" i="18" s="1"/>
  <c r="A342" i="17"/>
  <c r="A340" i="18" s="1"/>
  <c r="A343" i="17"/>
  <c r="A341" i="18" s="1"/>
  <c r="A344" i="17"/>
  <c r="A342" i="18" s="1"/>
  <c r="A345" i="17"/>
  <c r="A343" i="18" s="1"/>
  <c r="A346" i="17"/>
  <c r="A344" i="18" s="1"/>
  <c r="A347" i="17"/>
  <c r="A345" i="18" s="1"/>
  <c r="A348" i="17"/>
  <c r="A346" i="18" s="1"/>
  <c r="A349" i="17"/>
  <c r="A347" i="18" s="1"/>
  <c r="A350" i="17"/>
  <c r="A348" i="18" s="1"/>
  <c r="A351" i="17"/>
  <c r="A349" i="18" s="1"/>
  <c r="A352" i="17"/>
  <c r="A350" i="18" s="1"/>
  <c r="A353" i="17"/>
  <c r="A351" i="18" s="1"/>
  <c r="A354" i="17"/>
  <c r="A352" i="18" s="1"/>
  <c r="A355" i="17"/>
  <c r="A353" i="18" s="1"/>
  <c r="A356" i="17"/>
  <c r="A354" i="18" s="1"/>
  <c r="A357" i="17"/>
  <c r="A355" i="18" s="1"/>
  <c r="A358" i="17"/>
  <c r="A356" i="18" s="1"/>
  <c r="A359" i="17"/>
  <c r="A357" i="18" s="1"/>
  <c r="A360" i="17"/>
  <c r="A358" i="18" s="1"/>
  <c r="A361" i="17"/>
  <c r="A359" i="18" s="1"/>
  <c r="A362" i="17"/>
  <c r="A360" i="18" s="1"/>
  <c r="A363" i="17"/>
  <c r="A361" i="18" s="1"/>
  <c r="A364" i="17"/>
  <c r="A362" i="18" s="1"/>
  <c r="H339" i="17"/>
  <c r="C339" i="17"/>
  <c r="C337" i="18" s="1"/>
  <c r="A339" i="17"/>
  <c r="A337" i="18" s="1"/>
  <c r="H422" i="17"/>
  <c r="H423" i="17"/>
  <c r="H424" i="17"/>
  <c r="H425" i="17"/>
  <c r="H426" i="17"/>
  <c r="H427" i="17"/>
  <c r="H428" i="17"/>
  <c r="H429" i="17"/>
  <c r="H430" i="17"/>
  <c r="H431" i="17"/>
  <c r="H432" i="17"/>
  <c r="H433" i="17"/>
  <c r="C422" i="17"/>
  <c r="C420" i="18" s="1"/>
  <c r="C423" i="17"/>
  <c r="C421" i="18" s="1"/>
  <c r="C424" i="17"/>
  <c r="C422" i="18" s="1"/>
  <c r="C425" i="17"/>
  <c r="C423" i="18" s="1"/>
  <c r="C426" i="17"/>
  <c r="C424" i="18" s="1"/>
  <c r="C427" i="17"/>
  <c r="C425" i="18" s="1"/>
  <c r="C428" i="17"/>
  <c r="C426" i="18" s="1"/>
  <c r="C429" i="17"/>
  <c r="C427" i="18" s="1"/>
  <c r="C430" i="17"/>
  <c r="C428" i="18" s="1"/>
  <c r="C431" i="17"/>
  <c r="C429" i="18" s="1"/>
  <c r="C432" i="17"/>
  <c r="C430" i="18" s="1"/>
  <c r="C433" i="17"/>
  <c r="C431" i="18" s="1"/>
  <c r="A422" i="17"/>
  <c r="A420" i="18" s="1"/>
  <c r="A423" i="17"/>
  <c r="A421" i="18" s="1"/>
  <c r="A424" i="17"/>
  <c r="A422" i="18" s="1"/>
  <c r="A425" i="17"/>
  <c r="A423" i="18" s="1"/>
  <c r="A426" i="17"/>
  <c r="A424" i="18" s="1"/>
  <c r="A427" i="17"/>
  <c r="A425" i="18" s="1"/>
  <c r="A428" i="17"/>
  <c r="A426" i="18" s="1"/>
  <c r="A429" i="17"/>
  <c r="A427" i="18" s="1"/>
  <c r="A430" i="17"/>
  <c r="A428" i="18" s="1"/>
  <c r="A431" i="17"/>
  <c r="A429" i="18" s="1"/>
  <c r="A432" i="17"/>
  <c r="A430" i="18" s="1"/>
  <c r="A433" i="17"/>
  <c r="A431" i="18" s="1"/>
  <c r="H289" i="17"/>
  <c r="H290" i="17"/>
  <c r="H291" i="17"/>
  <c r="H292" i="17"/>
  <c r="H293" i="17"/>
  <c r="H294" i="17"/>
  <c r="H295" i="17"/>
  <c r="H296" i="17"/>
  <c r="H297" i="17"/>
  <c r="H298" i="17"/>
  <c r="H299" i="17"/>
  <c r="H300" i="17"/>
  <c r="H301" i="17"/>
  <c r="H302" i="17"/>
  <c r="H303" i="17"/>
  <c r="H304" i="17"/>
  <c r="H305" i="17"/>
  <c r="H306" i="17"/>
  <c r="H307" i="17"/>
  <c r="H308" i="17"/>
  <c r="H309" i="17"/>
  <c r="H310" i="17"/>
  <c r="H311" i="17"/>
  <c r="H312" i="17"/>
  <c r="A289" i="17"/>
  <c r="A287" i="18" s="1"/>
  <c r="A290" i="17"/>
  <c r="A288" i="18" s="1"/>
  <c r="A291" i="17"/>
  <c r="A289" i="18" s="1"/>
  <c r="A292" i="17"/>
  <c r="A290" i="18" s="1"/>
  <c r="A293" i="17"/>
  <c r="A291" i="18" s="1"/>
  <c r="A294" i="17"/>
  <c r="A292" i="18" s="1"/>
  <c r="A295" i="17"/>
  <c r="A293" i="18" s="1"/>
  <c r="A296" i="17"/>
  <c r="A294" i="18" s="1"/>
  <c r="A297" i="17"/>
  <c r="A295" i="18" s="1"/>
  <c r="A298" i="17"/>
  <c r="A296" i="18" s="1"/>
  <c r="A299" i="17"/>
  <c r="A297" i="18" s="1"/>
  <c r="A300" i="17"/>
  <c r="A298" i="18" s="1"/>
  <c r="A301" i="17"/>
  <c r="A299" i="18" s="1"/>
  <c r="A302" i="17"/>
  <c r="A300" i="18" s="1"/>
  <c r="A303" i="17"/>
  <c r="A301" i="18" s="1"/>
  <c r="A304" i="17"/>
  <c r="A302" i="18" s="1"/>
  <c r="A305" i="17"/>
  <c r="A303" i="18" s="1"/>
  <c r="A306" i="17"/>
  <c r="A304" i="18" s="1"/>
  <c r="A307" i="17"/>
  <c r="A305" i="18" s="1"/>
  <c r="A308" i="17"/>
  <c r="A306" i="18" s="1"/>
  <c r="A309" i="17"/>
  <c r="A307" i="18" s="1"/>
  <c r="A310" i="17"/>
  <c r="A308" i="18" s="1"/>
  <c r="A311" i="17"/>
  <c r="A309" i="18" s="1"/>
  <c r="A312" i="17"/>
  <c r="A310" i="18" s="1"/>
  <c r="C305" i="17"/>
  <c r="C303" i="18" s="1"/>
  <c r="C306" i="17"/>
  <c r="C304" i="18" s="1"/>
  <c r="C307" i="17"/>
  <c r="C305" i="18" s="1"/>
  <c r="C308" i="17"/>
  <c r="C306" i="18" s="1"/>
  <c r="C309" i="17"/>
  <c r="C307" i="18" s="1"/>
  <c r="C310" i="17"/>
  <c r="C308" i="18" s="1"/>
  <c r="C311" i="17"/>
  <c r="C309" i="18" s="1"/>
  <c r="C312" i="17"/>
  <c r="C310" i="18" s="1"/>
  <c r="C289" i="17"/>
  <c r="C287" i="18" s="1"/>
  <c r="C290" i="17"/>
  <c r="C288" i="18" s="1"/>
  <c r="C291" i="17"/>
  <c r="C289" i="18" s="1"/>
  <c r="C292" i="17"/>
  <c r="C290" i="18" s="1"/>
  <c r="C293" i="17"/>
  <c r="C291" i="18" s="1"/>
  <c r="C294" i="17"/>
  <c r="C292" i="18" s="1"/>
  <c r="C295" i="17"/>
  <c r="C293" i="18" s="1"/>
  <c r="C296" i="17"/>
  <c r="C294" i="18" s="1"/>
  <c r="C297" i="17"/>
  <c r="C295" i="18" s="1"/>
  <c r="C298" i="17"/>
  <c r="C296" i="18" s="1"/>
  <c r="C299" i="17"/>
  <c r="C297" i="18" s="1"/>
  <c r="C300" i="17"/>
  <c r="C298" i="18" s="1"/>
  <c r="C301" i="17"/>
  <c r="C299" i="18" s="1"/>
  <c r="C302" i="17"/>
  <c r="C300" i="18" s="1"/>
  <c r="C303" i="17"/>
  <c r="C301" i="18" s="1"/>
  <c r="C304" i="17"/>
  <c r="C302" i="18" s="1"/>
  <c r="H265" i="17"/>
  <c r="H266" i="17"/>
  <c r="H267" i="17"/>
  <c r="H268" i="17"/>
  <c r="H269" i="17"/>
  <c r="H270" i="17"/>
  <c r="H271" i="17"/>
  <c r="H272" i="17"/>
  <c r="C265" i="17"/>
  <c r="C263" i="18" s="1"/>
  <c r="C266" i="17"/>
  <c r="C264" i="18" s="1"/>
  <c r="C267" i="17"/>
  <c r="C265" i="18" s="1"/>
  <c r="C268" i="17"/>
  <c r="C266" i="18" s="1"/>
  <c r="C269" i="17"/>
  <c r="C267" i="18" s="1"/>
  <c r="C270" i="17"/>
  <c r="C268" i="18" s="1"/>
  <c r="C271" i="17"/>
  <c r="C269" i="18" s="1"/>
  <c r="C272" i="17"/>
  <c r="C270" i="18" s="1"/>
  <c r="A265" i="17"/>
  <c r="A263" i="18" s="1"/>
  <c r="A266" i="17"/>
  <c r="A264" i="18" s="1"/>
  <c r="A267" i="17"/>
  <c r="A265" i="18" s="1"/>
  <c r="A268" i="17"/>
  <c r="A266" i="18" s="1"/>
  <c r="A269" i="17"/>
  <c r="A267" i="18" s="1"/>
  <c r="A270" i="17"/>
  <c r="A268" i="18" s="1"/>
  <c r="A271" i="17"/>
  <c r="A269" i="18" s="1"/>
  <c r="A272" i="17"/>
  <c r="A270" i="18" s="1"/>
  <c r="H226" i="17"/>
  <c r="H227" i="17"/>
  <c r="H228" i="17"/>
  <c r="H229" i="17"/>
  <c r="H230" i="17"/>
  <c r="H231" i="17"/>
  <c r="H232" i="17"/>
  <c r="H233" i="17"/>
  <c r="F224" i="18"/>
  <c r="C226" i="17"/>
  <c r="C224" i="18" s="1"/>
  <c r="C227" i="17"/>
  <c r="C225" i="18" s="1"/>
  <c r="C228" i="17"/>
  <c r="C226" i="18" s="1"/>
  <c r="C229" i="17"/>
  <c r="C227" i="18" s="1"/>
  <c r="C230" i="17"/>
  <c r="C228" i="18" s="1"/>
  <c r="C231" i="17"/>
  <c r="C229" i="18" s="1"/>
  <c r="C232" i="17"/>
  <c r="C230" i="18" s="1"/>
  <c r="C233" i="17"/>
  <c r="C231" i="18" s="1"/>
  <c r="A226" i="17"/>
  <c r="A224" i="18" s="1"/>
  <c r="A227" i="17"/>
  <c r="A225" i="18" s="1"/>
  <c r="A228" i="17"/>
  <c r="A226" i="18" s="1"/>
  <c r="A229" i="17"/>
  <c r="A227" i="18" s="1"/>
  <c r="A230" i="17"/>
  <c r="A228" i="18" s="1"/>
  <c r="A231" i="17"/>
  <c r="A229" i="18" s="1"/>
  <c r="A232" i="17"/>
  <c r="A230" i="18" s="1"/>
  <c r="A233" i="17"/>
  <c r="A231" i="18" s="1"/>
  <c r="H148" i="17" l="1"/>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147" i="17"/>
  <c r="C148" i="17"/>
  <c r="C146" i="18" s="1"/>
  <c r="C149" i="17"/>
  <c r="C147" i="18" s="1"/>
  <c r="C150" i="17"/>
  <c r="C148" i="18" s="1"/>
  <c r="C151" i="17"/>
  <c r="C149" i="18" s="1"/>
  <c r="C152" i="17"/>
  <c r="C150" i="18" s="1"/>
  <c r="C153" i="17"/>
  <c r="C151" i="18" s="1"/>
  <c r="C154" i="17"/>
  <c r="C152" i="18" s="1"/>
  <c r="C155" i="17"/>
  <c r="C153" i="18" s="1"/>
  <c r="C156" i="17"/>
  <c r="C154" i="18" s="1"/>
  <c r="C157" i="17"/>
  <c r="C155" i="18" s="1"/>
  <c r="C158" i="17"/>
  <c r="C156" i="18" s="1"/>
  <c r="C159" i="17"/>
  <c r="C157" i="18" s="1"/>
  <c r="C160" i="17"/>
  <c r="C158" i="18" s="1"/>
  <c r="C161" i="17"/>
  <c r="C159" i="18" s="1"/>
  <c r="C162" i="17"/>
  <c r="C160" i="18" s="1"/>
  <c r="C163" i="17"/>
  <c r="C161" i="18" s="1"/>
  <c r="C164" i="17"/>
  <c r="C162" i="18" s="1"/>
  <c r="C165" i="17"/>
  <c r="C163" i="18" s="1"/>
  <c r="C166" i="17"/>
  <c r="C164" i="18" s="1"/>
  <c r="C167" i="17"/>
  <c r="C165" i="18" s="1"/>
  <c r="C168" i="17"/>
  <c r="C166" i="18" s="1"/>
  <c r="C169" i="17"/>
  <c r="C167" i="18" s="1"/>
  <c r="C170" i="17"/>
  <c r="C168" i="18" s="1"/>
  <c r="C171" i="17"/>
  <c r="C169" i="18" s="1"/>
  <c r="C172" i="17"/>
  <c r="C170" i="18" s="1"/>
  <c r="C173" i="17"/>
  <c r="C171" i="18" s="1"/>
  <c r="C174" i="17"/>
  <c r="C172" i="18" s="1"/>
  <c r="C175" i="17"/>
  <c r="C173" i="18" s="1"/>
  <c r="C176" i="17"/>
  <c r="C174" i="18" s="1"/>
  <c r="C177" i="17"/>
  <c r="C175" i="18" s="1"/>
  <c r="C178" i="17"/>
  <c r="C176" i="18" s="1"/>
  <c r="C179" i="17"/>
  <c r="C177" i="18" s="1"/>
  <c r="C180" i="17"/>
  <c r="C178" i="18" s="1"/>
  <c r="C181" i="17"/>
  <c r="C179" i="18" s="1"/>
  <c r="C182" i="17"/>
  <c r="C180" i="18" s="1"/>
  <c r="C183" i="17"/>
  <c r="C181" i="18" s="1"/>
  <c r="C184" i="17"/>
  <c r="C182" i="18" s="1"/>
  <c r="C185" i="17"/>
  <c r="C183" i="18" s="1"/>
  <c r="C186" i="17"/>
  <c r="C184" i="18" s="1"/>
  <c r="C187" i="17"/>
  <c r="C185" i="18" s="1"/>
  <c r="C188" i="17"/>
  <c r="C186" i="18" s="1"/>
  <c r="C189" i="17"/>
  <c r="C187" i="18" s="1"/>
  <c r="C190" i="17"/>
  <c r="C188" i="18" s="1"/>
  <c r="C191" i="17"/>
  <c r="C189" i="18" s="1"/>
  <c r="C192" i="17"/>
  <c r="C190" i="18" s="1"/>
  <c r="C193" i="17"/>
  <c r="C191" i="18" s="1"/>
  <c r="C194" i="17"/>
  <c r="C192" i="18" s="1"/>
  <c r="C195" i="17"/>
  <c r="C193" i="18" s="1"/>
  <c r="C196" i="17"/>
  <c r="C194" i="18" s="1"/>
  <c r="C197" i="17"/>
  <c r="C195" i="18" s="1"/>
  <c r="C198" i="17"/>
  <c r="C196" i="18" s="1"/>
  <c r="C199" i="17"/>
  <c r="C197" i="18" s="1"/>
  <c r="C200" i="17"/>
  <c r="C198" i="18" s="1"/>
  <c r="C201" i="17"/>
  <c r="C199" i="18" s="1"/>
  <c r="C202" i="17"/>
  <c r="C200" i="18" s="1"/>
  <c r="C203" i="17"/>
  <c r="C201" i="18" s="1"/>
  <c r="C204" i="17"/>
  <c r="C202" i="18" s="1"/>
  <c r="C205" i="17"/>
  <c r="C203" i="18" s="1"/>
  <c r="C206" i="17"/>
  <c r="C204" i="18" s="1"/>
  <c r="C147" i="17"/>
  <c r="C145" i="18" s="1"/>
  <c r="A147" i="17"/>
  <c r="A145" i="18" s="1"/>
  <c r="A148" i="17"/>
  <c r="A146" i="18" s="1"/>
  <c r="A149" i="17"/>
  <c r="A147" i="18" s="1"/>
  <c r="A150" i="17"/>
  <c r="A148" i="18" s="1"/>
  <c r="A151" i="17"/>
  <c r="A149" i="18" s="1"/>
  <c r="A152" i="17"/>
  <c r="A150" i="18" s="1"/>
  <c r="A153" i="17"/>
  <c r="A151" i="18" s="1"/>
  <c r="A154" i="17"/>
  <c r="A152" i="18" s="1"/>
  <c r="A155" i="17"/>
  <c r="A153" i="18" s="1"/>
  <c r="A156" i="17"/>
  <c r="A154" i="18" s="1"/>
  <c r="A157" i="17"/>
  <c r="A155" i="18" s="1"/>
  <c r="A158" i="17"/>
  <c r="A156" i="18" s="1"/>
  <c r="A159" i="17"/>
  <c r="A157" i="18" s="1"/>
  <c r="A160" i="17"/>
  <c r="A158" i="18" s="1"/>
  <c r="A161" i="17"/>
  <c r="A159" i="18" s="1"/>
  <c r="A162" i="17"/>
  <c r="A160" i="18" s="1"/>
  <c r="A163" i="17"/>
  <c r="A161" i="18" s="1"/>
  <c r="A164" i="17"/>
  <c r="A162" i="18" s="1"/>
  <c r="A165" i="17"/>
  <c r="A163" i="18" s="1"/>
  <c r="A166" i="17"/>
  <c r="A164" i="18" s="1"/>
  <c r="A167" i="17"/>
  <c r="A165" i="18" s="1"/>
  <c r="A168" i="17"/>
  <c r="A166" i="18" s="1"/>
  <c r="A169" i="17"/>
  <c r="A167" i="18" s="1"/>
  <c r="A170" i="17"/>
  <c r="A168" i="18" s="1"/>
  <c r="A171" i="17"/>
  <c r="A169" i="18" s="1"/>
  <c r="A172" i="17"/>
  <c r="A170" i="18" s="1"/>
  <c r="A173" i="17"/>
  <c r="A171" i="18" s="1"/>
  <c r="A174" i="17"/>
  <c r="A172" i="18" s="1"/>
  <c r="A175" i="17"/>
  <c r="A173" i="18" s="1"/>
  <c r="A176" i="17"/>
  <c r="A174" i="18" s="1"/>
  <c r="A177" i="17"/>
  <c r="A175" i="18" s="1"/>
  <c r="A178" i="17"/>
  <c r="A176" i="18" s="1"/>
  <c r="A179" i="17"/>
  <c r="A177" i="18" s="1"/>
  <c r="A180" i="17"/>
  <c r="A178" i="18" s="1"/>
  <c r="A181" i="17"/>
  <c r="A179" i="18" s="1"/>
  <c r="A182" i="17"/>
  <c r="A180" i="18" s="1"/>
  <c r="A183" i="17"/>
  <c r="A181" i="18" s="1"/>
  <c r="A184" i="17"/>
  <c r="A182" i="18" s="1"/>
  <c r="A185" i="17"/>
  <c r="A183" i="18" s="1"/>
  <c r="A186" i="17"/>
  <c r="A184" i="18" s="1"/>
  <c r="A187" i="17"/>
  <c r="A185" i="18" s="1"/>
  <c r="A188" i="17"/>
  <c r="A186" i="18" s="1"/>
  <c r="A189" i="17"/>
  <c r="A187" i="18" s="1"/>
  <c r="A190" i="17"/>
  <c r="A188" i="18" s="1"/>
  <c r="A191" i="17"/>
  <c r="A189" i="18" s="1"/>
  <c r="A192" i="17"/>
  <c r="A190" i="18" s="1"/>
  <c r="A193" i="17"/>
  <c r="A191" i="18" s="1"/>
  <c r="A194" i="17"/>
  <c r="A192" i="18" s="1"/>
  <c r="A195" i="17"/>
  <c r="A193" i="18" s="1"/>
  <c r="A196" i="17"/>
  <c r="A194" i="18" s="1"/>
  <c r="A197" i="17"/>
  <c r="A195" i="18" s="1"/>
  <c r="A198" i="17"/>
  <c r="A196" i="18" s="1"/>
  <c r="A199" i="17"/>
  <c r="A197" i="18" s="1"/>
  <c r="A200" i="17"/>
  <c r="A198" i="18" s="1"/>
  <c r="A201" i="17"/>
  <c r="A199" i="18" s="1"/>
  <c r="A202" i="17"/>
  <c r="A200" i="18" s="1"/>
  <c r="A203" i="17"/>
  <c r="A201" i="18" s="1"/>
  <c r="A204" i="17"/>
  <c r="A202" i="18" s="1"/>
  <c r="A205" i="17"/>
  <c r="A203" i="18" s="1"/>
  <c r="A206" i="17"/>
  <c r="A204" i="18" s="1"/>
  <c r="H144" i="17"/>
  <c r="H145" i="17"/>
  <c r="H146" i="17"/>
  <c r="H137" i="17"/>
  <c r="H138" i="17"/>
  <c r="H139" i="17"/>
  <c r="H140" i="17"/>
  <c r="H141" i="17"/>
  <c r="H142" i="17"/>
  <c r="H143" i="17"/>
  <c r="H127" i="17"/>
  <c r="H128" i="17"/>
  <c r="H129" i="17"/>
  <c r="H130" i="17"/>
  <c r="H131" i="17"/>
  <c r="H132" i="17"/>
  <c r="H133" i="17"/>
  <c r="H134" i="17"/>
  <c r="H135" i="17"/>
  <c r="H136" i="17"/>
  <c r="H117" i="17"/>
  <c r="H118" i="17"/>
  <c r="H119" i="17"/>
  <c r="H120" i="17"/>
  <c r="H121" i="17"/>
  <c r="H122" i="17"/>
  <c r="H123" i="17"/>
  <c r="H124" i="17"/>
  <c r="H125" i="17"/>
  <c r="H126" i="17"/>
  <c r="H98" i="17"/>
  <c r="H99" i="17"/>
  <c r="H100" i="17"/>
  <c r="H101" i="17"/>
  <c r="H102" i="17"/>
  <c r="H103" i="17"/>
  <c r="H104" i="17"/>
  <c r="H105" i="17"/>
  <c r="H106" i="17"/>
  <c r="H107" i="17"/>
  <c r="H108" i="17"/>
  <c r="H109" i="17"/>
  <c r="H110" i="17"/>
  <c r="H111" i="17"/>
  <c r="H112" i="17"/>
  <c r="H113" i="17"/>
  <c r="H114" i="17"/>
  <c r="H115" i="17"/>
  <c r="H116" i="17"/>
  <c r="H97" i="17"/>
  <c r="C97" i="17"/>
  <c r="C95" i="18" s="1"/>
  <c r="C98" i="17"/>
  <c r="C96" i="18" s="1"/>
  <c r="C99" i="17"/>
  <c r="C97" i="18" s="1"/>
  <c r="C100" i="17"/>
  <c r="C98" i="18" s="1"/>
  <c r="C101" i="17"/>
  <c r="C99" i="18" s="1"/>
  <c r="C102" i="17"/>
  <c r="C100" i="18" s="1"/>
  <c r="C103" i="17"/>
  <c r="C101" i="18" s="1"/>
  <c r="C104" i="17"/>
  <c r="C102" i="18" s="1"/>
  <c r="C105" i="17"/>
  <c r="C103" i="18" s="1"/>
  <c r="C106" i="17"/>
  <c r="C104" i="18" s="1"/>
  <c r="C107" i="17"/>
  <c r="C105" i="18" s="1"/>
  <c r="C108" i="17"/>
  <c r="C106" i="18" s="1"/>
  <c r="C109" i="17"/>
  <c r="C107" i="18" s="1"/>
  <c r="C110" i="17"/>
  <c r="C108" i="18" s="1"/>
  <c r="C111" i="17"/>
  <c r="C109" i="18" s="1"/>
  <c r="C112" i="17"/>
  <c r="C110" i="18" s="1"/>
  <c r="C113" i="17"/>
  <c r="C111" i="18" s="1"/>
  <c r="C114" i="17"/>
  <c r="C112" i="18" s="1"/>
  <c r="C115" i="17"/>
  <c r="C113" i="18" s="1"/>
  <c r="C116" i="17"/>
  <c r="C114" i="18" s="1"/>
  <c r="C117" i="17"/>
  <c r="C115" i="18" s="1"/>
  <c r="C118" i="17"/>
  <c r="C116" i="18" s="1"/>
  <c r="C119" i="17"/>
  <c r="C117" i="18" s="1"/>
  <c r="C120" i="17"/>
  <c r="C118" i="18" s="1"/>
  <c r="C121" i="17"/>
  <c r="C119" i="18" s="1"/>
  <c r="C122" i="17"/>
  <c r="C120" i="18" s="1"/>
  <c r="C123" i="17"/>
  <c r="C121" i="18" s="1"/>
  <c r="C124" i="17"/>
  <c r="C122" i="18" s="1"/>
  <c r="C125" i="17"/>
  <c r="C123" i="18" s="1"/>
  <c r="C126" i="17"/>
  <c r="C124" i="18" s="1"/>
  <c r="C127" i="17"/>
  <c r="C125" i="18" s="1"/>
  <c r="C128" i="17"/>
  <c r="C126" i="18" s="1"/>
  <c r="C129" i="17"/>
  <c r="C127" i="18" s="1"/>
  <c r="C130" i="17"/>
  <c r="C128" i="18" s="1"/>
  <c r="C131" i="17"/>
  <c r="C129" i="18" s="1"/>
  <c r="C132" i="17"/>
  <c r="C130" i="18" s="1"/>
  <c r="C133" i="17"/>
  <c r="C131" i="18" s="1"/>
  <c r="C134" i="17"/>
  <c r="C132" i="18" s="1"/>
  <c r="C135" i="17"/>
  <c r="C133" i="18" s="1"/>
  <c r="C136" i="17"/>
  <c r="C134" i="18" s="1"/>
  <c r="C137" i="17"/>
  <c r="C135" i="18" s="1"/>
  <c r="C138" i="17"/>
  <c r="C136" i="18" s="1"/>
  <c r="C139" i="17"/>
  <c r="C137" i="18" s="1"/>
  <c r="C140" i="17"/>
  <c r="C138" i="18" s="1"/>
  <c r="C141" i="17"/>
  <c r="C139" i="18" s="1"/>
  <c r="C142" i="17"/>
  <c r="C140" i="18" s="1"/>
  <c r="C143" i="17"/>
  <c r="C141" i="18" s="1"/>
  <c r="C144" i="17"/>
  <c r="C142" i="18" s="1"/>
  <c r="C145" i="17"/>
  <c r="C143" i="18" s="1"/>
  <c r="C146" i="17"/>
  <c r="C144" i="18" s="1"/>
  <c r="A145" i="17"/>
  <c r="A143" i="18" s="1"/>
  <c r="A146" i="17"/>
  <c r="A144" i="18" s="1"/>
  <c r="A142" i="17"/>
  <c r="A140" i="18" s="1"/>
  <c r="A143" i="17"/>
  <c r="A141" i="18" s="1"/>
  <c r="A144" i="17"/>
  <c r="A142" i="18" s="1"/>
  <c r="A137" i="17"/>
  <c r="A135" i="18" s="1"/>
  <c r="A138" i="17"/>
  <c r="A136" i="18" s="1"/>
  <c r="A139" i="17"/>
  <c r="A137" i="18" s="1"/>
  <c r="A140" i="17"/>
  <c r="A138" i="18" s="1"/>
  <c r="A141" i="17"/>
  <c r="A139" i="18" s="1"/>
  <c r="A131" i="17"/>
  <c r="A129" i="18" s="1"/>
  <c r="A132" i="17"/>
  <c r="A130" i="18" s="1"/>
  <c r="A133" i="17"/>
  <c r="A131" i="18" s="1"/>
  <c r="A134" i="17"/>
  <c r="A132" i="18" s="1"/>
  <c r="A135" i="17"/>
  <c r="A133" i="18" s="1"/>
  <c r="A136" i="17"/>
  <c r="A134" i="18" s="1"/>
  <c r="A124" i="17"/>
  <c r="A122" i="18" s="1"/>
  <c r="A125" i="17"/>
  <c r="A123" i="18" s="1"/>
  <c r="A126" i="17"/>
  <c r="A124" i="18" s="1"/>
  <c r="A127" i="17"/>
  <c r="A125" i="18" s="1"/>
  <c r="A128" i="17"/>
  <c r="A126" i="18" s="1"/>
  <c r="A129" i="17"/>
  <c r="A127" i="18" s="1"/>
  <c r="A130" i="17"/>
  <c r="A128" i="18" s="1"/>
  <c r="A112" i="17"/>
  <c r="A110" i="18" s="1"/>
  <c r="A113" i="17"/>
  <c r="A111" i="18" s="1"/>
  <c r="A114" i="17"/>
  <c r="A112" i="18" s="1"/>
  <c r="A115" i="17"/>
  <c r="A113" i="18" s="1"/>
  <c r="A116" i="17"/>
  <c r="A114" i="18" s="1"/>
  <c r="A117" i="17"/>
  <c r="A115" i="18" s="1"/>
  <c r="A118" i="17"/>
  <c r="A116" i="18" s="1"/>
  <c r="A119" i="17"/>
  <c r="A117" i="18" s="1"/>
  <c r="A120" i="17"/>
  <c r="A118" i="18" s="1"/>
  <c r="A121" i="17"/>
  <c r="A119" i="18" s="1"/>
  <c r="A122" i="17"/>
  <c r="A120" i="18" s="1"/>
  <c r="A123" i="17"/>
  <c r="A121" i="18" s="1"/>
  <c r="A98" i="17"/>
  <c r="A96" i="18" s="1"/>
  <c r="A99" i="17"/>
  <c r="A97" i="18" s="1"/>
  <c r="A100" i="17"/>
  <c r="A98" i="18" s="1"/>
  <c r="A101" i="17"/>
  <c r="A99" i="18" s="1"/>
  <c r="A102" i="17"/>
  <c r="A100" i="18" s="1"/>
  <c r="A103" i="17"/>
  <c r="A101" i="18" s="1"/>
  <c r="A104" i="17"/>
  <c r="A102" i="18" s="1"/>
  <c r="A105" i="17"/>
  <c r="A103" i="18" s="1"/>
  <c r="A106" i="17"/>
  <c r="A104" i="18" s="1"/>
  <c r="A107" i="17"/>
  <c r="A105" i="18" s="1"/>
  <c r="A108" i="17"/>
  <c r="A106" i="18" s="1"/>
  <c r="A109" i="17"/>
  <c r="A107" i="18" s="1"/>
  <c r="A110" i="17"/>
  <c r="A108" i="18" s="1"/>
  <c r="A111" i="17"/>
  <c r="A109" i="18" s="1"/>
  <c r="A97" i="17"/>
  <c r="A95" i="18" s="1"/>
  <c r="A6" i="17"/>
  <c r="A4" i="18" s="1"/>
  <c r="A7" i="17"/>
  <c r="A5" i="18" s="1"/>
  <c r="A8" i="17"/>
  <c r="A6" i="18" s="1"/>
  <c r="A9" i="17"/>
  <c r="A7" i="18" s="1"/>
  <c r="A10" i="17"/>
  <c r="A8" i="18" s="1"/>
  <c r="A11" i="17"/>
  <c r="A9" i="18" s="1"/>
  <c r="A12" i="17"/>
  <c r="A10" i="18" s="1"/>
  <c r="A13" i="17"/>
  <c r="A11" i="18" s="1"/>
  <c r="A14" i="17"/>
  <c r="A12" i="18" s="1"/>
  <c r="A15" i="17"/>
  <c r="A13" i="18" s="1"/>
  <c r="A16" i="17"/>
  <c r="A14" i="18" s="1"/>
  <c r="A17" i="17"/>
  <c r="A15" i="18" s="1"/>
  <c r="A18" i="17"/>
  <c r="A16" i="18" s="1"/>
  <c r="A19" i="17"/>
  <c r="A17" i="18" s="1"/>
  <c r="A20" i="17"/>
  <c r="A18" i="18" s="1"/>
  <c r="A21" i="17"/>
  <c r="A19" i="18" s="1"/>
  <c r="A22" i="17"/>
  <c r="A20" i="18" s="1"/>
  <c r="A23" i="17"/>
  <c r="A21" i="18" s="1"/>
  <c r="A24" i="17"/>
  <c r="A22" i="18" s="1"/>
  <c r="A25" i="17"/>
  <c r="A23" i="18" s="1"/>
  <c r="A26" i="17"/>
  <c r="A24" i="18" s="1"/>
  <c r="A27" i="17"/>
  <c r="A25" i="18" s="1"/>
  <c r="A28" i="17"/>
  <c r="A26" i="18" s="1"/>
  <c r="A29" i="17"/>
  <c r="A27" i="18" s="1"/>
  <c r="A30" i="17"/>
  <c r="A28" i="18" s="1"/>
  <c r="A31" i="17"/>
  <c r="A29" i="18" s="1"/>
  <c r="A32" i="17"/>
  <c r="A30" i="18" s="1"/>
  <c r="A33" i="17"/>
  <c r="A31" i="18" s="1"/>
  <c r="A63" i="17"/>
  <c r="A61" i="18" s="1"/>
  <c r="A64" i="17"/>
  <c r="A62" i="18" s="1"/>
  <c r="A65" i="17"/>
  <c r="A63" i="18" s="1"/>
  <c r="A66" i="17"/>
  <c r="A64" i="18" s="1"/>
  <c r="A67" i="17"/>
  <c r="A65" i="18" s="1"/>
  <c r="A68" i="17"/>
  <c r="A66" i="18" s="1"/>
  <c r="A69" i="17"/>
  <c r="A67" i="18" s="1"/>
  <c r="A70" i="17"/>
  <c r="A68" i="18" s="1"/>
  <c r="A71" i="17"/>
  <c r="A69" i="18" s="1"/>
  <c r="A72" i="17"/>
  <c r="A70" i="18" s="1"/>
  <c r="A73" i="17"/>
  <c r="A71" i="18" s="1"/>
  <c r="A74" i="17"/>
  <c r="A72" i="18" s="1"/>
  <c r="A75" i="17"/>
  <c r="A73" i="18" s="1"/>
  <c r="A76" i="17"/>
  <c r="A74" i="18" s="1"/>
  <c r="A77" i="17"/>
  <c r="A75" i="18" s="1"/>
  <c r="A78" i="17"/>
  <c r="A76" i="18" s="1"/>
  <c r="A79" i="17"/>
  <c r="A77" i="18" s="1"/>
  <c r="A80" i="17"/>
  <c r="A78" i="18" s="1"/>
  <c r="A81" i="17"/>
  <c r="A79" i="18" s="1"/>
  <c r="A82" i="17"/>
  <c r="A80" i="18" s="1"/>
  <c r="A83" i="17"/>
  <c r="A81" i="18" s="1"/>
  <c r="A85" i="17"/>
  <c r="A83" i="18" s="1"/>
  <c r="A86" i="17"/>
  <c r="A84" i="18" s="1"/>
  <c r="A87" i="17"/>
  <c r="A85" i="18" s="1"/>
  <c r="A88" i="17"/>
  <c r="A86" i="18" s="1"/>
  <c r="A89" i="17"/>
  <c r="A87" i="18" s="1"/>
  <c r="A90" i="17"/>
  <c r="A88" i="18" s="1"/>
  <c r="A91" i="17"/>
  <c r="A89" i="18" s="1"/>
  <c r="A92" i="17"/>
  <c r="A90" i="18" s="1"/>
  <c r="A93" i="17"/>
  <c r="A91" i="18" s="1"/>
  <c r="A94" i="17"/>
  <c r="A92" i="18" s="1"/>
  <c r="A95" i="17"/>
  <c r="A93" i="18" s="1"/>
  <c r="A96" i="17"/>
  <c r="A94" i="18" s="1"/>
  <c r="A205" i="18"/>
  <c r="A206" i="18"/>
  <c r="A207" i="18"/>
  <c r="A208" i="18"/>
  <c r="A209" i="18"/>
  <c r="A210" i="18"/>
  <c r="A211" i="18"/>
  <c r="A212" i="18"/>
  <c r="A213" i="18"/>
  <c r="A214" i="18"/>
  <c r="A215" i="18"/>
  <c r="A216" i="18"/>
  <c r="A217" i="18"/>
  <c r="A218" i="18"/>
  <c r="A219" i="18"/>
  <c r="A220" i="18"/>
  <c r="A221" i="18"/>
  <c r="A222" i="18"/>
  <c r="A223" i="18"/>
  <c r="A234" i="17"/>
  <c r="A232" i="18" s="1"/>
  <c r="A235" i="17"/>
  <c r="A233" i="18" s="1"/>
  <c r="A236" i="17"/>
  <c r="A234" i="18" s="1"/>
  <c r="A237" i="17"/>
  <c r="A235" i="18" s="1"/>
  <c r="A238" i="17"/>
  <c r="A236" i="18" s="1"/>
  <c r="A239" i="17"/>
  <c r="A237" i="18" s="1"/>
  <c r="A240" i="17"/>
  <c r="A238" i="18" s="1"/>
  <c r="A241" i="17"/>
  <c r="A239" i="18" s="1"/>
  <c r="A242" i="17"/>
  <c r="A240" i="18" s="1"/>
  <c r="A243" i="17"/>
  <c r="A241" i="18" s="1"/>
  <c r="A244" i="17"/>
  <c r="A242" i="18" s="1"/>
  <c r="A245" i="17"/>
  <c r="A243" i="18" s="1"/>
  <c r="A246" i="17"/>
  <c r="A244" i="18" s="1"/>
  <c r="A247" i="17"/>
  <c r="A245" i="18" s="1"/>
  <c r="A248" i="17"/>
  <c r="A246" i="18" s="1"/>
  <c r="A249" i="17"/>
  <c r="A247" i="18" s="1"/>
  <c r="A250" i="17"/>
  <c r="A248" i="18" s="1"/>
  <c r="A251" i="17"/>
  <c r="A249" i="18" s="1"/>
  <c r="A252" i="17"/>
  <c r="A250" i="18" s="1"/>
  <c r="A253" i="17"/>
  <c r="A251" i="18" s="1"/>
  <c r="A254" i="17"/>
  <c r="A252" i="18" s="1"/>
  <c r="A255" i="17"/>
  <c r="A253" i="18" s="1"/>
  <c r="A256" i="17"/>
  <c r="A254" i="18" s="1"/>
  <c r="A257" i="17"/>
  <c r="A255" i="18" s="1"/>
  <c r="A258" i="17"/>
  <c r="A256" i="18" s="1"/>
  <c r="A259" i="17"/>
  <c r="A257" i="18" s="1"/>
  <c r="A260" i="17"/>
  <c r="A258" i="18" s="1"/>
  <c r="A261" i="17"/>
  <c r="A259" i="18" s="1"/>
  <c r="A262" i="17"/>
  <c r="A260" i="18" s="1"/>
  <c r="A263" i="17"/>
  <c r="A261" i="18" s="1"/>
  <c r="A264" i="17"/>
  <c r="A262" i="18" s="1"/>
  <c r="A273" i="17"/>
  <c r="A271" i="18" s="1"/>
  <c r="A274" i="17"/>
  <c r="A272" i="18" s="1"/>
  <c r="A275" i="17"/>
  <c r="A273" i="18" s="1"/>
  <c r="A276" i="17"/>
  <c r="A274" i="18" s="1"/>
  <c r="A277" i="17"/>
  <c r="A275" i="18" s="1"/>
  <c r="A278" i="17"/>
  <c r="A276" i="18" s="1"/>
  <c r="A279" i="17"/>
  <c r="A277" i="18" s="1"/>
  <c r="A280" i="17"/>
  <c r="A278" i="18" s="1"/>
  <c r="A281" i="17"/>
  <c r="A279" i="18" s="1"/>
  <c r="A282" i="17"/>
  <c r="A280" i="18" s="1"/>
  <c r="A283" i="17"/>
  <c r="A281" i="18" s="1"/>
  <c r="A284" i="17"/>
  <c r="A282" i="18" s="1"/>
  <c r="A285" i="17"/>
  <c r="A283" i="18" s="1"/>
  <c r="A286" i="17"/>
  <c r="A284" i="18" s="1"/>
  <c r="A287" i="17"/>
  <c r="A285" i="18" s="1"/>
  <c r="A288" i="17"/>
  <c r="A286" i="18" s="1"/>
  <c r="A313" i="17"/>
  <c r="A311" i="18" s="1"/>
  <c r="A314" i="17"/>
  <c r="A312" i="18" s="1"/>
  <c r="A315" i="17"/>
  <c r="A313" i="18" s="1"/>
  <c r="A316" i="17"/>
  <c r="A314" i="18" s="1"/>
  <c r="A317" i="17"/>
  <c r="A315" i="18" s="1"/>
  <c r="A318" i="17"/>
  <c r="A316" i="18" s="1"/>
  <c r="A319" i="17"/>
  <c r="A317" i="18" s="1"/>
  <c r="A320" i="17"/>
  <c r="A318" i="18" s="1"/>
  <c r="A321" i="17"/>
  <c r="A319" i="18" s="1"/>
  <c r="A322" i="17"/>
  <c r="A320" i="18" s="1"/>
  <c r="A323" i="17"/>
  <c r="A321" i="18" s="1"/>
  <c r="A324" i="17"/>
  <c r="A322" i="18" s="1"/>
  <c r="A325" i="17"/>
  <c r="A323" i="18" s="1"/>
  <c r="A326" i="17"/>
  <c r="A324" i="18" s="1"/>
  <c r="A327" i="17"/>
  <c r="A325" i="18" s="1"/>
  <c r="A328" i="17"/>
  <c r="A326" i="18" s="1"/>
  <c r="A329" i="17"/>
  <c r="A327" i="18" s="1"/>
  <c r="A328" i="18"/>
  <c r="A329" i="18"/>
  <c r="A333" i="17"/>
  <c r="A330" i="18" s="1"/>
  <c r="A334" i="17"/>
  <c r="A331" i="18" s="1"/>
  <c r="A335" i="17"/>
  <c r="A332" i="18" s="1"/>
  <c r="A336" i="17"/>
  <c r="A333" i="18" s="1"/>
  <c r="A337" i="17"/>
  <c r="A334" i="18" s="1"/>
  <c r="A338" i="17"/>
  <c r="A365" i="17"/>
  <c r="A363" i="18" s="1"/>
  <c r="A366" i="17"/>
  <c r="A364" i="18" s="1"/>
  <c r="A367" i="17"/>
  <c r="A365" i="18" s="1"/>
  <c r="A368" i="17"/>
  <c r="A366" i="18" s="1"/>
  <c r="A369" i="17"/>
  <c r="A367" i="18" s="1"/>
  <c r="A370" i="17"/>
  <c r="A368" i="18" s="1"/>
  <c r="A372" i="17"/>
  <c r="A370" i="18" s="1"/>
  <c r="A373" i="17"/>
  <c r="A371" i="18" s="1"/>
  <c r="A374" i="17"/>
  <c r="A372" i="18" s="1"/>
  <c r="A375" i="17"/>
  <c r="A373" i="18" s="1"/>
  <c r="A376" i="17"/>
  <c r="A374" i="18" s="1"/>
  <c r="A377" i="17"/>
  <c r="A375" i="18" s="1"/>
  <c r="A379" i="17"/>
  <c r="A377" i="18" s="1"/>
  <c r="A380" i="17"/>
  <c r="A378" i="18" s="1"/>
  <c r="A381" i="17"/>
  <c r="A379" i="18" s="1"/>
  <c r="A382" i="17"/>
  <c r="A380" i="18" s="1"/>
  <c r="A383" i="17"/>
  <c r="A381" i="18" s="1"/>
  <c r="A384" i="17"/>
  <c r="A382" i="18" s="1"/>
  <c r="A386" i="17"/>
  <c r="A384" i="18" s="1"/>
  <c r="A387" i="17"/>
  <c r="A385" i="18" s="1"/>
  <c r="A388" i="17"/>
  <c r="A386" i="18" s="1"/>
  <c r="A389" i="17"/>
  <c r="A387" i="18" s="1"/>
  <c r="A390" i="17"/>
  <c r="A388" i="18" s="1"/>
  <c r="A392" i="17"/>
  <c r="A390" i="18" s="1"/>
  <c r="A393" i="17"/>
  <c r="A391" i="18" s="1"/>
  <c r="A394" i="17"/>
  <c r="A392" i="18" s="1"/>
  <c r="A395" i="17"/>
  <c r="A393" i="18" s="1"/>
  <c r="A396" i="17"/>
  <c r="A394" i="18" s="1"/>
  <c r="A398" i="17"/>
  <c r="A396" i="18" s="1"/>
  <c r="A399" i="17"/>
  <c r="A397" i="18" s="1"/>
  <c r="A400" i="17"/>
  <c r="A398" i="18" s="1"/>
  <c r="A401" i="17"/>
  <c r="A399" i="18" s="1"/>
  <c r="A402" i="17"/>
  <c r="A400" i="18" s="1"/>
  <c r="A404" i="17"/>
  <c r="A402" i="18" s="1"/>
  <c r="A405" i="17"/>
  <c r="A403" i="18" s="1"/>
  <c r="A406" i="17"/>
  <c r="A404" i="18" s="1"/>
  <c r="A407" i="17"/>
  <c r="A405" i="18" s="1"/>
  <c r="A408" i="17"/>
  <c r="A406" i="18" s="1"/>
  <c r="A410" i="17"/>
  <c r="A408" i="18" s="1"/>
  <c r="A411" i="17"/>
  <c r="A409" i="18" s="1"/>
  <c r="A412" i="17"/>
  <c r="A410" i="18" s="1"/>
  <c r="A413" i="17"/>
  <c r="A411" i="18" s="1"/>
  <c r="A414" i="17"/>
  <c r="A412" i="18" s="1"/>
  <c r="A416" i="17"/>
  <c r="A414" i="18" s="1"/>
  <c r="A417" i="17"/>
  <c r="A415" i="18" s="1"/>
  <c r="A418" i="17"/>
  <c r="A416" i="18" s="1"/>
  <c r="A419" i="17"/>
  <c r="A417" i="18" s="1"/>
  <c r="A420" i="17"/>
  <c r="A418" i="18" s="1"/>
  <c r="A434" i="17"/>
  <c r="A432" i="18" s="1"/>
  <c r="A435" i="17"/>
  <c r="A433" i="18" s="1"/>
  <c r="A436" i="17"/>
  <c r="A434" i="18" s="1"/>
  <c r="A437" i="17"/>
  <c r="A435" i="18" s="1"/>
  <c r="A438" i="17"/>
  <c r="A436" i="18" s="1"/>
  <c r="A439" i="17"/>
  <c r="A437" i="18" s="1"/>
  <c r="A440" i="17"/>
  <c r="A438" i="18" s="1"/>
  <c r="A441" i="17"/>
  <c r="A439" i="18" s="1"/>
  <c r="A442" i="17"/>
  <c r="A440" i="18" s="1"/>
  <c r="A443" i="17"/>
  <c r="A441" i="18" s="1"/>
  <c r="A444" i="17"/>
  <c r="A442" i="18" s="1"/>
  <c r="N47" i="24"/>
  <c r="M47" i="24"/>
  <c r="L47" i="24"/>
  <c r="K47" i="24"/>
  <c r="J47" i="24"/>
  <c r="I47" i="24"/>
  <c r="H47" i="24"/>
  <c r="G47" i="24"/>
  <c r="F47" i="24"/>
  <c r="E47" i="24"/>
  <c r="D47" i="24"/>
  <c r="C47" i="24"/>
  <c r="AT46" i="24"/>
  <c r="U455" i="17" s="1"/>
  <c r="S453" i="18" s="1"/>
  <c r="AS46" i="24"/>
  <c r="T455" i="17" s="1"/>
  <c r="R453" i="18" s="1"/>
  <c r="AR46" i="24"/>
  <c r="S455" i="17" s="1"/>
  <c r="Q453" i="18" s="1"/>
  <c r="AQ46" i="24"/>
  <c r="R455" i="17" s="1"/>
  <c r="P453" i="18" s="1"/>
  <c r="AP46" i="24"/>
  <c r="Q455" i="17" s="1"/>
  <c r="O453" i="18" s="1"/>
  <c r="AO46" i="24"/>
  <c r="P455" i="17" s="1"/>
  <c r="N453" i="18" s="1"/>
  <c r="AN46" i="24"/>
  <c r="O455" i="17" s="1"/>
  <c r="M453" i="18" s="1"/>
  <c r="AM46" i="24"/>
  <c r="N455" i="17" s="1"/>
  <c r="L453" i="18" s="1"/>
  <c r="AL46" i="24"/>
  <c r="M455" i="17" s="1"/>
  <c r="K453" i="18" s="1"/>
  <c r="AK46" i="24"/>
  <c r="L455" i="17" s="1"/>
  <c r="J453" i="18" s="1"/>
  <c r="AJ46" i="24"/>
  <c r="K455" i="17" s="1"/>
  <c r="I453" i="18" s="1"/>
  <c r="AI46" i="24"/>
  <c r="J455" i="17" s="1"/>
  <c r="AH46" i="24"/>
  <c r="I455" i="17" s="1"/>
  <c r="AB46" i="24"/>
  <c r="B455" i="17" s="1"/>
  <c r="B453" i="18" s="1"/>
  <c r="O46" i="24"/>
  <c r="O47" i="24" s="1"/>
  <c r="B46" i="24"/>
  <c r="N100" i="4"/>
  <c r="M100" i="4"/>
  <c r="L100" i="4"/>
  <c r="K100" i="4"/>
  <c r="J100" i="4"/>
  <c r="I100" i="4"/>
  <c r="H100" i="4"/>
  <c r="G100" i="4"/>
  <c r="F100" i="4"/>
  <c r="E100" i="4"/>
  <c r="D100" i="4"/>
  <c r="C100" i="4"/>
  <c r="AT99" i="4"/>
  <c r="U427" i="17" s="1"/>
  <c r="S425" i="18" s="1"/>
  <c r="AS99" i="4"/>
  <c r="T427" i="17" s="1"/>
  <c r="R425" i="18" s="1"/>
  <c r="AR99" i="4"/>
  <c r="S427" i="17" s="1"/>
  <c r="Q425" i="18" s="1"/>
  <c r="AQ99" i="4"/>
  <c r="R427" i="17" s="1"/>
  <c r="P425" i="18" s="1"/>
  <c r="AP99" i="4"/>
  <c r="Q427" i="17" s="1"/>
  <c r="O425" i="18" s="1"/>
  <c r="AO99" i="4"/>
  <c r="P427" i="17" s="1"/>
  <c r="N425" i="18" s="1"/>
  <c r="AN99" i="4"/>
  <c r="O427" i="17" s="1"/>
  <c r="M425" i="18" s="1"/>
  <c r="AM99" i="4"/>
  <c r="N427" i="17" s="1"/>
  <c r="L425" i="18" s="1"/>
  <c r="AL99" i="4"/>
  <c r="M427" i="17" s="1"/>
  <c r="K425" i="18" s="1"/>
  <c r="AK99" i="4"/>
  <c r="L427" i="17" s="1"/>
  <c r="J425" i="18" s="1"/>
  <c r="AJ99" i="4"/>
  <c r="K427" i="17" s="1"/>
  <c r="I425" i="18" s="1"/>
  <c r="AI99" i="4"/>
  <c r="J427" i="17" s="1"/>
  <c r="AH99" i="4"/>
  <c r="I427" i="17" s="1"/>
  <c r="AB99" i="4"/>
  <c r="B427" i="17" s="1"/>
  <c r="B425" i="18" s="1"/>
  <c r="O99" i="4"/>
  <c r="B99" i="4"/>
  <c r="AT98" i="4"/>
  <c r="U426" i="17" s="1"/>
  <c r="S424" i="18" s="1"/>
  <c r="AS98" i="4"/>
  <c r="T426" i="17" s="1"/>
  <c r="R424" i="18" s="1"/>
  <c r="AR98" i="4"/>
  <c r="S426" i="17" s="1"/>
  <c r="Q424" i="18" s="1"/>
  <c r="AQ98" i="4"/>
  <c r="R426" i="17" s="1"/>
  <c r="P424" i="18" s="1"/>
  <c r="AP98" i="4"/>
  <c r="Q426" i="17" s="1"/>
  <c r="O424" i="18" s="1"/>
  <c r="AO98" i="4"/>
  <c r="P426" i="17" s="1"/>
  <c r="N424" i="18" s="1"/>
  <c r="AN98" i="4"/>
  <c r="O426" i="17" s="1"/>
  <c r="M424" i="18" s="1"/>
  <c r="AM98" i="4"/>
  <c r="N426" i="17" s="1"/>
  <c r="L424" i="18" s="1"/>
  <c r="AL98" i="4"/>
  <c r="M426" i="17" s="1"/>
  <c r="K424" i="18" s="1"/>
  <c r="AK98" i="4"/>
  <c r="L426" i="17" s="1"/>
  <c r="J424" i="18" s="1"/>
  <c r="AJ98" i="4"/>
  <c r="K426" i="17" s="1"/>
  <c r="I424" i="18" s="1"/>
  <c r="AI98" i="4"/>
  <c r="J426" i="17" s="1"/>
  <c r="AH98" i="4"/>
  <c r="I426" i="17" s="1"/>
  <c r="AB98" i="4"/>
  <c r="B426" i="17" s="1"/>
  <c r="B424" i="18" s="1"/>
  <c r="O98" i="4"/>
  <c r="AT97" i="4"/>
  <c r="U425" i="17" s="1"/>
  <c r="S423" i="18" s="1"/>
  <c r="AS97" i="4"/>
  <c r="T425" i="17" s="1"/>
  <c r="R423" i="18" s="1"/>
  <c r="AR97" i="4"/>
  <c r="S425" i="17" s="1"/>
  <c r="Q423" i="18" s="1"/>
  <c r="AQ97" i="4"/>
  <c r="R425" i="17" s="1"/>
  <c r="P423" i="18" s="1"/>
  <c r="AP97" i="4"/>
  <c r="Q425" i="17" s="1"/>
  <c r="O423" i="18" s="1"/>
  <c r="AO97" i="4"/>
  <c r="P425" i="17" s="1"/>
  <c r="N423" i="18" s="1"/>
  <c r="AN97" i="4"/>
  <c r="O425" i="17" s="1"/>
  <c r="M423" i="18" s="1"/>
  <c r="AM97" i="4"/>
  <c r="N425" i="17" s="1"/>
  <c r="L423" i="18" s="1"/>
  <c r="AL97" i="4"/>
  <c r="M425" i="17" s="1"/>
  <c r="K423" i="18" s="1"/>
  <c r="AK97" i="4"/>
  <c r="L425" i="17" s="1"/>
  <c r="J423" i="18" s="1"/>
  <c r="AJ97" i="4"/>
  <c r="K425" i="17" s="1"/>
  <c r="I423" i="18" s="1"/>
  <c r="AI97" i="4"/>
  <c r="J425" i="17" s="1"/>
  <c r="AH97" i="4"/>
  <c r="I425" i="17" s="1"/>
  <c r="AB97" i="4"/>
  <c r="B425" i="17" s="1"/>
  <c r="B423" i="18" s="1"/>
  <c r="O97" i="4"/>
  <c r="AT96" i="4"/>
  <c r="U424" i="17" s="1"/>
  <c r="S422" i="18" s="1"/>
  <c r="AS96" i="4"/>
  <c r="T424" i="17" s="1"/>
  <c r="R422" i="18" s="1"/>
  <c r="AR96" i="4"/>
  <c r="S424" i="17" s="1"/>
  <c r="Q422" i="18" s="1"/>
  <c r="AQ96" i="4"/>
  <c r="R424" i="17" s="1"/>
  <c r="P422" i="18" s="1"/>
  <c r="AP96" i="4"/>
  <c r="Q424" i="17" s="1"/>
  <c r="O422" i="18" s="1"/>
  <c r="AO96" i="4"/>
  <c r="P424" i="17" s="1"/>
  <c r="N422" i="18" s="1"/>
  <c r="AN96" i="4"/>
  <c r="O424" i="17" s="1"/>
  <c r="M422" i="18" s="1"/>
  <c r="AM96" i="4"/>
  <c r="N424" i="17" s="1"/>
  <c r="L422" i="18" s="1"/>
  <c r="AL96" i="4"/>
  <c r="M424" i="17" s="1"/>
  <c r="K422" i="18" s="1"/>
  <c r="AK96" i="4"/>
  <c r="L424" i="17" s="1"/>
  <c r="J422" i="18" s="1"/>
  <c r="AJ96" i="4"/>
  <c r="K424" i="17" s="1"/>
  <c r="I422" i="18" s="1"/>
  <c r="AI96" i="4"/>
  <c r="J424" i="17" s="1"/>
  <c r="AH96" i="4"/>
  <c r="I424" i="17" s="1"/>
  <c r="AB96" i="4"/>
  <c r="B424" i="17" s="1"/>
  <c r="B422" i="18" s="1"/>
  <c r="O96" i="4"/>
  <c r="AT95" i="4"/>
  <c r="U423" i="17" s="1"/>
  <c r="S421" i="18" s="1"/>
  <c r="AS95" i="4"/>
  <c r="T423" i="17" s="1"/>
  <c r="R421" i="18" s="1"/>
  <c r="AR95" i="4"/>
  <c r="S423" i="17" s="1"/>
  <c r="Q421" i="18" s="1"/>
  <c r="AQ95" i="4"/>
  <c r="R423" i="17" s="1"/>
  <c r="P421" i="18" s="1"/>
  <c r="AP95" i="4"/>
  <c r="Q423" i="17" s="1"/>
  <c r="O421" i="18" s="1"/>
  <c r="AO95" i="4"/>
  <c r="P423" i="17" s="1"/>
  <c r="N421" i="18" s="1"/>
  <c r="AN95" i="4"/>
  <c r="O423" i="17" s="1"/>
  <c r="M421" i="18" s="1"/>
  <c r="AM95" i="4"/>
  <c r="N423" i="17" s="1"/>
  <c r="L421" i="18" s="1"/>
  <c r="AL95" i="4"/>
  <c r="M423" i="17" s="1"/>
  <c r="K421" i="18" s="1"/>
  <c r="AK95" i="4"/>
  <c r="L423" i="17" s="1"/>
  <c r="J421" i="18" s="1"/>
  <c r="AJ95" i="4"/>
  <c r="K423" i="17" s="1"/>
  <c r="I421" i="18" s="1"/>
  <c r="AI95" i="4"/>
  <c r="J423" i="17" s="1"/>
  <c r="AH95" i="4"/>
  <c r="I423" i="17" s="1"/>
  <c r="AB95" i="4"/>
  <c r="B423" i="17" s="1"/>
  <c r="B421" i="18" s="1"/>
  <c r="O95" i="4"/>
  <c r="AT94" i="4"/>
  <c r="U422" i="17" s="1"/>
  <c r="S420" i="18" s="1"/>
  <c r="AS94" i="4"/>
  <c r="T422" i="17" s="1"/>
  <c r="R420" i="18" s="1"/>
  <c r="AR94" i="4"/>
  <c r="S422" i="17" s="1"/>
  <c r="Q420" i="18" s="1"/>
  <c r="AQ94" i="4"/>
  <c r="R422" i="17" s="1"/>
  <c r="P420" i="18" s="1"/>
  <c r="AP94" i="4"/>
  <c r="Q422" i="17" s="1"/>
  <c r="O420" i="18" s="1"/>
  <c r="AO94" i="4"/>
  <c r="P422" i="17" s="1"/>
  <c r="N420" i="18" s="1"/>
  <c r="AN94" i="4"/>
  <c r="O422" i="17" s="1"/>
  <c r="M420" i="18" s="1"/>
  <c r="AM94" i="4"/>
  <c r="N422" i="17" s="1"/>
  <c r="L420" i="18" s="1"/>
  <c r="AL94" i="4"/>
  <c r="M422" i="17" s="1"/>
  <c r="K420" i="18" s="1"/>
  <c r="AK94" i="4"/>
  <c r="L422" i="17" s="1"/>
  <c r="J420" i="18" s="1"/>
  <c r="AJ94" i="4"/>
  <c r="K422" i="17" s="1"/>
  <c r="I420" i="18" s="1"/>
  <c r="AI94" i="4"/>
  <c r="J422" i="17" s="1"/>
  <c r="AH94" i="4"/>
  <c r="I422" i="17" s="1"/>
  <c r="AB94" i="4"/>
  <c r="B422" i="17" s="1"/>
  <c r="B420" i="18" s="1"/>
  <c r="O94" i="4"/>
  <c r="N57" i="23"/>
  <c r="M57" i="23"/>
  <c r="L57" i="23"/>
  <c r="K57" i="23"/>
  <c r="J57" i="23"/>
  <c r="I57" i="23"/>
  <c r="H57" i="23"/>
  <c r="G57" i="23"/>
  <c r="F57" i="23"/>
  <c r="E57" i="23"/>
  <c r="D57" i="23"/>
  <c r="C57" i="23"/>
  <c r="AT56" i="23"/>
  <c r="U358" i="17" s="1"/>
  <c r="S356" i="18" s="1"/>
  <c r="AS56" i="23"/>
  <c r="T358" i="17" s="1"/>
  <c r="R356" i="18" s="1"/>
  <c r="AR56" i="23"/>
  <c r="S358" i="17" s="1"/>
  <c r="Q356" i="18" s="1"/>
  <c r="AQ56" i="23"/>
  <c r="R358" i="17" s="1"/>
  <c r="P356" i="18" s="1"/>
  <c r="AP56" i="23"/>
  <c r="Q358" i="17" s="1"/>
  <c r="O356" i="18" s="1"/>
  <c r="AO56" i="23"/>
  <c r="P358" i="17" s="1"/>
  <c r="N356" i="18" s="1"/>
  <c r="AN56" i="23"/>
  <c r="O358" i="17" s="1"/>
  <c r="M356" i="18" s="1"/>
  <c r="AM56" i="23"/>
  <c r="N358" i="17" s="1"/>
  <c r="L356" i="18" s="1"/>
  <c r="AL56" i="23"/>
  <c r="M358" i="17" s="1"/>
  <c r="K356" i="18" s="1"/>
  <c r="AK56" i="23"/>
  <c r="L358" i="17" s="1"/>
  <c r="J356" i="18" s="1"/>
  <c r="AJ56" i="23"/>
  <c r="K358" i="17" s="1"/>
  <c r="I356" i="18" s="1"/>
  <c r="AI56" i="23"/>
  <c r="J358" i="17" s="1"/>
  <c r="AH56" i="23"/>
  <c r="I358" i="17" s="1"/>
  <c r="AB56" i="23"/>
  <c r="B358" i="17" s="1"/>
  <c r="B356" i="18" s="1"/>
  <c r="O56" i="23"/>
  <c r="B56" i="23"/>
  <c r="AT55" i="23"/>
  <c r="U357" i="17" s="1"/>
  <c r="S355" i="18" s="1"/>
  <c r="AS55" i="23"/>
  <c r="T357" i="17" s="1"/>
  <c r="R355" i="18" s="1"/>
  <c r="AR55" i="23"/>
  <c r="S357" i="17" s="1"/>
  <c r="Q355" i="18" s="1"/>
  <c r="AQ55" i="23"/>
  <c r="R357" i="17" s="1"/>
  <c r="P355" i="18" s="1"/>
  <c r="AP55" i="23"/>
  <c r="Q357" i="17" s="1"/>
  <c r="O355" i="18" s="1"/>
  <c r="AO55" i="23"/>
  <c r="P357" i="17" s="1"/>
  <c r="N355" i="18" s="1"/>
  <c r="AN55" i="23"/>
  <c r="O357" i="17" s="1"/>
  <c r="M355" i="18" s="1"/>
  <c r="AM55" i="23"/>
  <c r="N357" i="17" s="1"/>
  <c r="L355" i="18" s="1"/>
  <c r="AL55" i="23"/>
  <c r="M357" i="17" s="1"/>
  <c r="K355" i="18" s="1"/>
  <c r="AK55" i="23"/>
  <c r="L357" i="17" s="1"/>
  <c r="J355" i="18" s="1"/>
  <c r="AJ55" i="23"/>
  <c r="K357" i="17" s="1"/>
  <c r="I355" i="18" s="1"/>
  <c r="AI55" i="23"/>
  <c r="J357" i="17" s="1"/>
  <c r="AH55" i="23"/>
  <c r="I357" i="17" s="1"/>
  <c r="AB55" i="23"/>
  <c r="B357" i="17" s="1"/>
  <c r="B355" i="18" s="1"/>
  <c r="O55" i="23"/>
  <c r="B55" i="23"/>
  <c r="N72" i="7"/>
  <c r="M72" i="7"/>
  <c r="L72" i="7"/>
  <c r="K72" i="7"/>
  <c r="J72" i="7"/>
  <c r="I72" i="7"/>
  <c r="H72" i="7"/>
  <c r="G72" i="7"/>
  <c r="F72" i="7"/>
  <c r="E72" i="7"/>
  <c r="D72" i="7"/>
  <c r="C72" i="7"/>
  <c r="U272" i="17"/>
  <c r="S270" i="18" s="1"/>
  <c r="T272" i="17"/>
  <c r="R270" i="18" s="1"/>
  <c r="S272" i="17"/>
  <c r="Q270" i="18" s="1"/>
  <c r="R272" i="17"/>
  <c r="P270" i="18" s="1"/>
  <c r="Q272" i="17"/>
  <c r="O270" i="18" s="1"/>
  <c r="P272" i="17"/>
  <c r="N270" i="18" s="1"/>
  <c r="O272" i="17"/>
  <c r="M270" i="18" s="1"/>
  <c r="N272" i="17"/>
  <c r="L270" i="18" s="1"/>
  <c r="M272" i="17"/>
  <c r="K270" i="18" s="1"/>
  <c r="L272" i="17"/>
  <c r="J270" i="18" s="1"/>
  <c r="K272" i="17"/>
  <c r="I270" i="18" s="1"/>
  <c r="J272" i="17"/>
  <c r="AH72" i="7"/>
  <c r="I272" i="17" s="1"/>
  <c r="AB72" i="7"/>
  <c r="B272" i="17" s="1"/>
  <c r="B270" i="18" s="1"/>
  <c r="O71" i="7"/>
  <c r="B71" i="7"/>
  <c r="U271" i="17"/>
  <c r="S269" i="18" s="1"/>
  <c r="T271" i="17"/>
  <c r="R269" i="18" s="1"/>
  <c r="S271" i="17"/>
  <c r="Q269" i="18" s="1"/>
  <c r="R271" i="17"/>
  <c r="P269" i="18" s="1"/>
  <c r="Q271" i="17"/>
  <c r="O269" i="18" s="1"/>
  <c r="P271" i="17"/>
  <c r="N269" i="18" s="1"/>
  <c r="O271" i="17"/>
  <c r="M269" i="18" s="1"/>
  <c r="N271" i="17"/>
  <c r="L269" i="18" s="1"/>
  <c r="M271" i="17"/>
  <c r="K269" i="18" s="1"/>
  <c r="L271" i="17"/>
  <c r="J269" i="18" s="1"/>
  <c r="K271" i="17"/>
  <c r="I269" i="18" s="1"/>
  <c r="J271" i="17"/>
  <c r="AH71" i="7"/>
  <c r="I271" i="17" s="1"/>
  <c r="AB71" i="7"/>
  <c r="B271" i="17" s="1"/>
  <c r="B269" i="18" s="1"/>
  <c r="O70" i="7"/>
  <c r="B70" i="7"/>
  <c r="U270" i="17"/>
  <c r="S268" i="18" s="1"/>
  <c r="T270" i="17"/>
  <c r="R268" i="18" s="1"/>
  <c r="S270" i="17"/>
  <c r="Q268" i="18" s="1"/>
  <c r="R270" i="17"/>
  <c r="P268" i="18" s="1"/>
  <c r="Q270" i="17"/>
  <c r="O268" i="18" s="1"/>
  <c r="P270" i="17"/>
  <c r="N268" i="18" s="1"/>
  <c r="O270" i="17"/>
  <c r="M268" i="18" s="1"/>
  <c r="N270" i="17"/>
  <c r="L268" i="18" s="1"/>
  <c r="M270" i="17"/>
  <c r="K268" i="18" s="1"/>
  <c r="L270" i="17"/>
  <c r="J268" i="18" s="1"/>
  <c r="K270" i="17"/>
  <c r="I268" i="18" s="1"/>
  <c r="J270" i="17"/>
  <c r="AH70" i="7"/>
  <c r="I270" i="17" s="1"/>
  <c r="AB70" i="7"/>
  <c r="B270" i="17" s="1"/>
  <c r="B268" i="18" s="1"/>
  <c r="O69" i="7"/>
  <c r="B69" i="7"/>
  <c r="U269" i="17"/>
  <c r="S267" i="18" s="1"/>
  <c r="T269" i="17"/>
  <c r="R267" i="18" s="1"/>
  <c r="S269" i="17"/>
  <c r="Q267" i="18" s="1"/>
  <c r="R269" i="17"/>
  <c r="P267" i="18" s="1"/>
  <c r="Q269" i="17"/>
  <c r="O267" i="18" s="1"/>
  <c r="P269" i="17"/>
  <c r="N267" i="18" s="1"/>
  <c r="O269" i="17"/>
  <c r="M267" i="18" s="1"/>
  <c r="N269" i="17"/>
  <c r="L267" i="18" s="1"/>
  <c r="M269" i="17"/>
  <c r="K267" i="18" s="1"/>
  <c r="L269" i="17"/>
  <c r="J267" i="18" s="1"/>
  <c r="K269" i="17"/>
  <c r="I267" i="18" s="1"/>
  <c r="J269" i="17"/>
  <c r="AH69" i="7"/>
  <c r="I269" i="17" s="1"/>
  <c r="B269" i="17"/>
  <c r="B267" i="18" s="1"/>
  <c r="O68" i="7"/>
  <c r="B68" i="7"/>
  <c r="U268" i="17"/>
  <c r="S266" i="18" s="1"/>
  <c r="T268" i="17"/>
  <c r="R266" i="18" s="1"/>
  <c r="S268" i="17"/>
  <c r="Q266" i="18" s="1"/>
  <c r="R268" i="17"/>
  <c r="P266" i="18" s="1"/>
  <c r="Q268" i="17"/>
  <c r="O266" i="18" s="1"/>
  <c r="P268" i="17"/>
  <c r="N266" i="18" s="1"/>
  <c r="O268" i="17"/>
  <c r="M266" i="18" s="1"/>
  <c r="N268" i="17"/>
  <c r="L266" i="18" s="1"/>
  <c r="M268" i="17"/>
  <c r="K266" i="18" s="1"/>
  <c r="L268" i="17"/>
  <c r="J266" i="18" s="1"/>
  <c r="K268" i="17"/>
  <c r="I266" i="18" s="1"/>
  <c r="J268" i="17"/>
  <c r="AH68" i="7"/>
  <c r="I268" i="17" s="1"/>
  <c r="B268" i="17"/>
  <c r="B266" i="18" s="1"/>
  <c r="O67" i="7"/>
  <c r="B67" i="7"/>
  <c r="U267" i="17"/>
  <c r="S265" i="18" s="1"/>
  <c r="T267" i="17"/>
  <c r="R265" i="18" s="1"/>
  <c r="S267" i="17"/>
  <c r="Q265" i="18" s="1"/>
  <c r="R267" i="17"/>
  <c r="P265" i="18" s="1"/>
  <c r="Q267" i="17"/>
  <c r="O265" i="18" s="1"/>
  <c r="P267" i="17"/>
  <c r="N265" i="18" s="1"/>
  <c r="O267" i="17"/>
  <c r="M265" i="18" s="1"/>
  <c r="N267" i="17"/>
  <c r="L265" i="18" s="1"/>
  <c r="M267" i="17"/>
  <c r="K265" i="18" s="1"/>
  <c r="L267" i="17"/>
  <c r="J265" i="18" s="1"/>
  <c r="K267" i="17"/>
  <c r="I265" i="18" s="1"/>
  <c r="J267" i="17"/>
  <c r="AH67" i="7"/>
  <c r="I267" i="17" s="1"/>
  <c r="B267" i="17"/>
  <c r="B265" i="18" s="1"/>
  <c r="O66" i="7"/>
  <c r="B66" i="7"/>
  <c r="U266" i="17"/>
  <c r="S264" i="18" s="1"/>
  <c r="T266" i="17"/>
  <c r="R264" i="18" s="1"/>
  <c r="S266" i="17"/>
  <c r="Q264" i="18" s="1"/>
  <c r="R266" i="17"/>
  <c r="P264" i="18" s="1"/>
  <c r="Q266" i="17"/>
  <c r="O264" i="18" s="1"/>
  <c r="P266" i="17"/>
  <c r="N264" i="18" s="1"/>
  <c r="O266" i="17"/>
  <c r="M264" i="18" s="1"/>
  <c r="N266" i="17"/>
  <c r="L264" i="18" s="1"/>
  <c r="M266" i="17"/>
  <c r="K264" i="18" s="1"/>
  <c r="L266" i="17"/>
  <c r="J264" i="18" s="1"/>
  <c r="K266" i="17"/>
  <c r="I264" i="18" s="1"/>
  <c r="J266" i="17"/>
  <c r="AH66" i="7"/>
  <c r="I266" i="17" s="1"/>
  <c r="B266" i="17"/>
  <c r="B264" i="18" s="1"/>
  <c r="O65" i="7"/>
  <c r="B65" i="7"/>
  <c r="AT65" i="7"/>
  <c r="U265" i="17" s="1"/>
  <c r="S263" i="18" s="1"/>
  <c r="AS65" i="7"/>
  <c r="T265" i="17" s="1"/>
  <c r="R263" i="18" s="1"/>
  <c r="AR65" i="7"/>
  <c r="S265" i="17" s="1"/>
  <c r="Q263" i="18" s="1"/>
  <c r="AQ65" i="7"/>
  <c r="R265" i="17" s="1"/>
  <c r="P263" i="18" s="1"/>
  <c r="AP65" i="7"/>
  <c r="Q265" i="17" s="1"/>
  <c r="O263" i="18" s="1"/>
  <c r="AO65" i="7"/>
  <c r="P265" i="17" s="1"/>
  <c r="N263" i="18" s="1"/>
  <c r="AN65" i="7"/>
  <c r="O265" i="17" s="1"/>
  <c r="M263" i="18" s="1"/>
  <c r="AM65" i="7"/>
  <c r="N265" i="17" s="1"/>
  <c r="L263" i="18" s="1"/>
  <c r="AL65" i="7"/>
  <c r="M265" i="17" s="1"/>
  <c r="K263" i="18" s="1"/>
  <c r="AK65" i="7"/>
  <c r="L265" i="17" s="1"/>
  <c r="J263" i="18" s="1"/>
  <c r="AJ65" i="7"/>
  <c r="K265" i="17" s="1"/>
  <c r="I263" i="18" s="1"/>
  <c r="AI65" i="7"/>
  <c r="J265" i="17" s="1"/>
  <c r="AH65" i="7"/>
  <c r="I265" i="17" s="1"/>
  <c r="AB65" i="7"/>
  <c r="B265" i="17" s="1"/>
  <c r="B263" i="18" s="1"/>
  <c r="O64" i="7"/>
  <c r="B64" i="7"/>
  <c r="AB10" i="22"/>
  <c r="B147" i="17" s="1"/>
  <c r="B145" i="18" s="1"/>
  <c r="V424" i="17" l="1"/>
  <c r="V423" i="17"/>
  <c r="V265" i="17"/>
  <c r="V267" i="17"/>
  <c r="V271" i="17"/>
  <c r="V270" i="17"/>
  <c r="V272" i="17"/>
  <c r="V455" i="17"/>
  <c r="V266" i="17"/>
  <c r="V268" i="17"/>
  <c r="V426" i="17"/>
  <c r="V427" i="17"/>
  <c r="V422" i="17"/>
  <c r="V269" i="17"/>
  <c r="V357" i="17"/>
  <c r="V358" i="17"/>
  <c r="V425" i="17"/>
  <c r="A336" i="18"/>
  <c r="A335" i="18"/>
  <c r="O72" i="7"/>
  <c r="H356" i="18"/>
  <c r="T356" i="18" s="1"/>
  <c r="H355" i="18"/>
  <c r="T355" i="18" s="1"/>
  <c r="O57" i="23"/>
  <c r="H453" i="18"/>
  <c r="T453" i="18" s="1"/>
  <c r="O100" i="4"/>
  <c r="H263" i="18"/>
  <c r="T263" i="18" s="1"/>
  <c r="H264" i="18"/>
  <c r="T264" i="18" s="1"/>
  <c r="H265" i="18"/>
  <c r="T265" i="18" s="1"/>
  <c r="H266" i="18"/>
  <c r="T266" i="18" s="1"/>
  <c r="H267" i="18"/>
  <c r="T267" i="18" s="1"/>
  <c r="H268" i="18"/>
  <c r="T268" i="18" s="1"/>
  <c r="H269" i="18"/>
  <c r="T269" i="18" s="1"/>
  <c r="H270" i="18"/>
  <c r="T270" i="18" s="1"/>
  <c r="H420" i="18"/>
  <c r="T420" i="18" s="1"/>
  <c r="H422" i="18"/>
  <c r="T422" i="18" s="1"/>
  <c r="H421" i="18"/>
  <c r="T421" i="18" s="1"/>
  <c r="H423" i="18"/>
  <c r="T423" i="18" s="1"/>
  <c r="H424" i="18"/>
  <c r="T424" i="18" s="1"/>
  <c r="H425" i="18"/>
  <c r="T425" i="18" s="1"/>
  <c r="B58" i="24"/>
  <c r="B54" i="24"/>
  <c r="B50" i="24"/>
  <c r="B42" i="24"/>
  <c r="B38" i="24"/>
  <c r="B34" i="24"/>
  <c r="B30" i="24"/>
  <c r="B26" i="24"/>
  <c r="B22" i="24"/>
  <c r="B18" i="24"/>
  <c r="B14" i="24"/>
  <c r="B10" i="24"/>
  <c r="B71" i="23"/>
  <c r="B70" i="23"/>
  <c r="B66" i="23"/>
  <c r="B65" i="23"/>
  <c r="B61" i="23"/>
  <c r="B60" i="23"/>
  <c r="B51" i="23"/>
  <c r="B50" i="23"/>
  <c r="B46" i="23"/>
  <c r="B45" i="23"/>
  <c r="B41" i="23"/>
  <c r="B40" i="23"/>
  <c r="B36" i="23"/>
  <c r="B35" i="23"/>
  <c r="B31" i="23"/>
  <c r="B30" i="23"/>
  <c r="B26" i="23"/>
  <c r="B25" i="23"/>
  <c r="B21" i="23"/>
  <c r="B20" i="23"/>
  <c r="B16" i="23"/>
  <c r="B15" i="23"/>
  <c r="B11" i="23"/>
  <c r="B10" i="23"/>
  <c r="N59" i="24"/>
  <c r="M59" i="24"/>
  <c r="L59" i="24"/>
  <c r="K59" i="24"/>
  <c r="J59" i="24"/>
  <c r="I59" i="24"/>
  <c r="H59" i="24"/>
  <c r="G59" i="24"/>
  <c r="F59" i="24"/>
  <c r="E59" i="24"/>
  <c r="D59" i="24"/>
  <c r="C59" i="24"/>
  <c r="AT58" i="24"/>
  <c r="U458" i="17" s="1"/>
  <c r="S456" i="18" s="1"/>
  <c r="AS58" i="24"/>
  <c r="T458" i="17" s="1"/>
  <c r="R456" i="18" s="1"/>
  <c r="AR58" i="24"/>
  <c r="S458" i="17" s="1"/>
  <c r="Q456" i="18" s="1"/>
  <c r="AQ58" i="24"/>
  <c r="R458" i="17" s="1"/>
  <c r="P456" i="18" s="1"/>
  <c r="AP58" i="24"/>
  <c r="Q458" i="17" s="1"/>
  <c r="O456" i="18" s="1"/>
  <c r="AO58" i="24"/>
  <c r="P458" i="17" s="1"/>
  <c r="N456" i="18" s="1"/>
  <c r="AN58" i="24"/>
  <c r="O458" i="17" s="1"/>
  <c r="M456" i="18" s="1"/>
  <c r="AM58" i="24"/>
  <c r="N458" i="17" s="1"/>
  <c r="L456" i="18" s="1"/>
  <c r="AL58" i="24"/>
  <c r="M458" i="17" s="1"/>
  <c r="K456" i="18" s="1"/>
  <c r="AK58" i="24"/>
  <c r="L458" i="17" s="1"/>
  <c r="J456" i="18" s="1"/>
  <c r="AJ58" i="24"/>
  <c r="K458" i="17" s="1"/>
  <c r="I456" i="18" s="1"/>
  <c r="AI58" i="24"/>
  <c r="J458" i="17" s="1"/>
  <c r="AH58" i="24"/>
  <c r="I458" i="17" s="1"/>
  <c r="AB58" i="24"/>
  <c r="B458" i="17" s="1"/>
  <c r="B456" i="18" s="1"/>
  <c r="O58" i="24"/>
  <c r="N55" i="24"/>
  <c r="M55" i="24"/>
  <c r="L55" i="24"/>
  <c r="K55" i="24"/>
  <c r="J55" i="24"/>
  <c r="I55" i="24"/>
  <c r="H55" i="24"/>
  <c r="G55" i="24"/>
  <c r="F55" i="24"/>
  <c r="E55" i="24"/>
  <c r="D55" i="24"/>
  <c r="C55" i="24"/>
  <c r="AT54" i="24"/>
  <c r="U457" i="17" s="1"/>
  <c r="S455" i="18" s="1"/>
  <c r="AS54" i="24"/>
  <c r="T457" i="17" s="1"/>
  <c r="R455" i="18" s="1"/>
  <c r="AR54" i="24"/>
  <c r="S457" i="17" s="1"/>
  <c r="Q455" i="18" s="1"/>
  <c r="AQ54" i="24"/>
  <c r="R457" i="17" s="1"/>
  <c r="P455" i="18" s="1"/>
  <c r="AP54" i="24"/>
  <c r="Q457" i="17" s="1"/>
  <c r="O455" i="18" s="1"/>
  <c r="AO54" i="24"/>
  <c r="P457" i="17" s="1"/>
  <c r="N455" i="18" s="1"/>
  <c r="AN54" i="24"/>
  <c r="O457" i="17" s="1"/>
  <c r="M455" i="18" s="1"/>
  <c r="AM54" i="24"/>
  <c r="N457" i="17" s="1"/>
  <c r="L455" i="18" s="1"/>
  <c r="AL54" i="24"/>
  <c r="M457" i="17" s="1"/>
  <c r="K455" i="18" s="1"/>
  <c r="AK54" i="24"/>
  <c r="L457" i="17" s="1"/>
  <c r="J455" i="18" s="1"/>
  <c r="AJ54" i="24"/>
  <c r="K457" i="17" s="1"/>
  <c r="I455" i="18" s="1"/>
  <c r="AI54" i="24"/>
  <c r="J457" i="17" s="1"/>
  <c r="AH54" i="24"/>
  <c r="I457" i="17" s="1"/>
  <c r="AB54" i="24"/>
  <c r="B457" i="17" s="1"/>
  <c r="B455" i="18" s="1"/>
  <c r="O54" i="24"/>
  <c r="N51" i="24"/>
  <c r="M51" i="24"/>
  <c r="L51" i="24"/>
  <c r="K51" i="24"/>
  <c r="J51" i="24"/>
  <c r="I51" i="24"/>
  <c r="H51" i="24"/>
  <c r="G51" i="24"/>
  <c r="F51" i="24"/>
  <c r="E51" i="24"/>
  <c r="D51" i="24"/>
  <c r="C51" i="24"/>
  <c r="AT50" i="24"/>
  <c r="U456" i="17" s="1"/>
  <c r="S454" i="18" s="1"/>
  <c r="AS50" i="24"/>
  <c r="T456" i="17" s="1"/>
  <c r="R454" i="18" s="1"/>
  <c r="AR50" i="24"/>
  <c r="S456" i="17" s="1"/>
  <c r="Q454" i="18" s="1"/>
  <c r="AQ50" i="24"/>
  <c r="R456" i="17" s="1"/>
  <c r="P454" i="18" s="1"/>
  <c r="AP50" i="24"/>
  <c r="Q456" i="17" s="1"/>
  <c r="O454" i="18" s="1"/>
  <c r="AO50" i="24"/>
  <c r="P456" i="17" s="1"/>
  <c r="N454" i="18" s="1"/>
  <c r="AN50" i="24"/>
  <c r="O456" i="17" s="1"/>
  <c r="M454" i="18" s="1"/>
  <c r="AM50" i="24"/>
  <c r="N456" i="17" s="1"/>
  <c r="L454" i="18" s="1"/>
  <c r="AL50" i="24"/>
  <c r="M456" i="17" s="1"/>
  <c r="AK50" i="24"/>
  <c r="L456" i="17" s="1"/>
  <c r="J454" i="18" s="1"/>
  <c r="AJ50" i="24"/>
  <c r="K456" i="17" s="1"/>
  <c r="I454" i="18" s="1"/>
  <c r="AI50" i="24"/>
  <c r="J456" i="17" s="1"/>
  <c r="AH50" i="24"/>
  <c r="I456" i="17" s="1"/>
  <c r="AB50" i="24"/>
  <c r="B456" i="17" s="1"/>
  <c r="B454" i="18" s="1"/>
  <c r="O50" i="24"/>
  <c r="N43" i="24"/>
  <c r="M43" i="24"/>
  <c r="L43" i="24"/>
  <c r="K43" i="24"/>
  <c r="J43" i="24"/>
  <c r="I43" i="24"/>
  <c r="H43" i="24"/>
  <c r="G43" i="24"/>
  <c r="F43" i="24"/>
  <c r="E43" i="24"/>
  <c r="D43" i="24"/>
  <c r="C43" i="24"/>
  <c r="AT42" i="24"/>
  <c r="U454" i="17" s="1"/>
  <c r="S452" i="18" s="1"/>
  <c r="AS42" i="24"/>
  <c r="T454" i="17" s="1"/>
  <c r="R452" i="18" s="1"/>
  <c r="AR42" i="24"/>
  <c r="S454" i="17" s="1"/>
  <c r="Q452" i="18" s="1"/>
  <c r="AQ42" i="24"/>
  <c r="R454" i="17" s="1"/>
  <c r="P452" i="18" s="1"/>
  <c r="AP42" i="24"/>
  <c r="Q454" i="17" s="1"/>
  <c r="O452" i="18" s="1"/>
  <c r="AO42" i="24"/>
  <c r="P454" i="17" s="1"/>
  <c r="N452" i="18" s="1"/>
  <c r="AN42" i="24"/>
  <c r="O454" i="17" s="1"/>
  <c r="M452" i="18" s="1"/>
  <c r="AM42" i="24"/>
  <c r="N454" i="17" s="1"/>
  <c r="L452" i="18" s="1"/>
  <c r="AL42" i="24"/>
  <c r="M454" i="17" s="1"/>
  <c r="K452" i="18" s="1"/>
  <c r="AK42" i="24"/>
  <c r="L454" i="17" s="1"/>
  <c r="J452" i="18" s="1"/>
  <c r="AJ42" i="24"/>
  <c r="K454" i="17" s="1"/>
  <c r="I452" i="18" s="1"/>
  <c r="AI42" i="24"/>
  <c r="J454" i="17" s="1"/>
  <c r="AH42" i="24"/>
  <c r="I454" i="17" s="1"/>
  <c r="AB42" i="24"/>
  <c r="B454" i="17" s="1"/>
  <c r="B452" i="18" s="1"/>
  <c r="O42" i="24"/>
  <c r="N39" i="24"/>
  <c r="M39" i="24"/>
  <c r="L39" i="24"/>
  <c r="K39" i="24"/>
  <c r="J39" i="24"/>
  <c r="I39" i="24"/>
  <c r="H39" i="24"/>
  <c r="G39" i="24"/>
  <c r="F39" i="24"/>
  <c r="E39" i="24"/>
  <c r="D39" i="24"/>
  <c r="C39" i="24"/>
  <c r="AT38" i="24"/>
  <c r="U453" i="17" s="1"/>
  <c r="S451" i="18" s="1"/>
  <c r="AS38" i="24"/>
  <c r="T453" i="17" s="1"/>
  <c r="R451" i="18" s="1"/>
  <c r="AR38" i="24"/>
  <c r="S453" i="17" s="1"/>
  <c r="Q451" i="18" s="1"/>
  <c r="AQ38" i="24"/>
  <c r="R453" i="17" s="1"/>
  <c r="P451" i="18" s="1"/>
  <c r="AP38" i="24"/>
  <c r="Q453" i="17" s="1"/>
  <c r="O451" i="18" s="1"/>
  <c r="AO38" i="24"/>
  <c r="P453" i="17" s="1"/>
  <c r="N451" i="18" s="1"/>
  <c r="AN38" i="24"/>
  <c r="O453" i="17" s="1"/>
  <c r="M451" i="18" s="1"/>
  <c r="AM38" i="24"/>
  <c r="N453" i="17" s="1"/>
  <c r="L451" i="18" s="1"/>
  <c r="AL38" i="24"/>
  <c r="M453" i="17" s="1"/>
  <c r="K451" i="18" s="1"/>
  <c r="AK38" i="24"/>
  <c r="L453" i="17" s="1"/>
  <c r="J451" i="18" s="1"/>
  <c r="AJ38" i="24"/>
  <c r="K453" i="17" s="1"/>
  <c r="I451" i="18" s="1"/>
  <c r="AI38" i="24"/>
  <c r="J453" i="17" s="1"/>
  <c r="AH38" i="24"/>
  <c r="I453" i="17" s="1"/>
  <c r="AB38" i="24"/>
  <c r="B453" i="17" s="1"/>
  <c r="B451" i="18" s="1"/>
  <c r="O38" i="24"/>
  <c r="N35" i="24"/>
  <c r="M35" i="24"/>
  <c r="L35" i="24"/>
  <c r="K35" i="24"/>
  <c r="J35" i="24"/>
  <c r="I35" i="24"/>
  <c r="H35" i="24"/>
  <c r="G35" i="24"/>
  <c r="F35" i="24"/>
  <c r="E35" i="24"/>
  <c r="D35" i="24"/>
  <c r="C35" i="24"/>
  <c r="AT34" i="24"/>
  <c r="U452" i="17" s="1"/>
  <c r="S450" i="18" s="1"/>
  <c r="AS34" i="24"/>
  <c r="T452" i="17" s="1"/>
  <c r="R450" i="18" s="1"/>
  <c r="AR34" i="24"/>
  <c r="S452" i="17" s="1"/>
  <c r="Q450" i="18" s="1"/>
  <c r="AQ34" i="24"/>
  <c r="R452" i="17" s="1"/>
  <c r="P450" i="18" s="1"/>
  <c r="AP34" i="24"/>
  <c r="Q452" i="17" s="1"/>
  <c r="O450" i="18" s="1"/>
  <c r="AO34" i="24"/>
  <c r="P452" i="17" s="1"/>
  <c r="N450" i="18" s="1"/>
  <c r="AN34" i="24"/>
  <c r="O452" i="17" s="1"/>
  <c r="M450" i="18" s="1"/>
  <c r="AM34" i="24"/>
  <c r="N452" i="17" s="1"/>
  <c r="L450" i="18" s="1"/>
  <c r="AL34" i="24"/>
  <c r="M452" i="17" s="1"/>
  <c r="K450" i="18" s="1"/>
  <c r="AK34" i="24"/>
  <c r="L452" i="17" s="1"/>
  <c r="J450" i="18" s="1"/>
  <c r="AJ34" i="24"/>
  <c r="K452" i="17" s="1"/>
  <c r="I450" i="18" s="1"/>
  <c r="AI34" i="24"/>
  <c r="J452" i="17" s="1"/>
  <c r="AH34" i="24"/>
  <c r="I452" i="17" s="1"/>
  <c r="AB34" i="24"/>
  <c r="B452" i="17" s="1"/>
  <c r="B450" i="18" s="1"/>
  <c r="O34" i="24"/>
  <c r="N31" i="24"/>
  <c r="M31" i="24"/>
  <c r="L31" i="24"/>
  <c r="K31" i="24"/>
  <c r="J31" i="24"/>
  <c r="I31" i="24"/>
  <c r="H31" i="24"/>
  <c r="G31" i="24"/>
  <c r="F31" i="24"/>
  <c r="E31" i="24"/>
  <c r="D31" i="24"/>
  <c r="C31" i="24"/>
  <c r="AT30" i="24"/>
  <c r="U451" i="17" s="1"/>
  <c r="S449" i="18" s="1"/>
  <c r="AS30" i="24"/>
  <c r="T451" i="17" s="1"/>
  <c r="R449" i="18" s="1"/>
  <c r="AR30" i="24"/>
  <c r="S451" i="17" s="1"/>
  <c r="Q449" i="18" s="1"/>
  <c r="AQ30" i="24"/>
  <c r="R451" i="17" s="1"/>
  <c r="P449" i="18" s="1"/>
  <c r="AP30" i="24"/>
  <c r="Q451" i="17" s="1"/>
  <c r="O449" i="18" s="1"/>
  <c r="AO30" i="24"/>
  <c r="P451" i="17" s="1"/>
  <c r="N449" i="18" s="1"/>
  <c r="AN30" i="24"/>
  <c r="O451" i="17" s="1"/>
  <c r="M449" i="18" s="1"/>
  <c r="AM30" i="24"/>
  <c r="N451" i="17" s="1"/>
  <c r="L449" i="18" s="1"/>
  <c r="AL30" i="24"/>
  <c r="M451" i="17" s="1"/>
  <c r="K449" i="18" s="1"/>
  <c r="AK30" i="24"/>
  <c r="L451" i="17" s="1"/>
  <c r="J449" i="18" s="1"/>
  <c r="AJ30" i="24"/>
  <c r="K451" i="17" s="1"/>
  <c r="I449" i="18" s="1"/>
  <c r="AI30" i="24"/>
  <c r="J451" i="17" s="1"/>
  <c r="AH30" i="24"/>
  <c r="I451" i="17" s="1"/>
  <c r="AB30" i="24"/>
  <c r="B451" i="17" s="1"/>
  <c r="B449" i="18" s="1"/>
  <c r="O30" i="24"/>
  <c r="N27" i="24"/>
  <c r="M27" i="24"/>
  <c r="L27" i="24"/>
  <c r="K27" i="24"/>
  <c r="J27" i="24"/>
  <c r="I27" i="24"/>
  <c r="H27" i="24"/>
  <c r="G27" i="24"/>
  <c r="F27" i="24"/>
  <c r="E27" i="24"/>
  <c r="D27" i="24"/>
  <c r="C27" i="24"/>
  <c r="AT26" i="24"/>
  <c r="U450" i="17" s="1"/>
  <c r="S448" i="18" s="1"/>
  <c r="AS26" i="24"/>
  <c r="T450" i="17" s="1"/>
  <c r="R448" i="18" s="1"/>
  <c r="AR26" i="24"/>
  <c r="S450" i="17" s="1"/>
  <c r="Q448" i="18" s="1"/>
  <c r="AQ26" i="24"/>
  <c r="R450" i="17" s="1"/>
  <c r="P448" i="18" s="1"/>
  <c r="AP26" i="24"/>
  <c r="Q450" i="17" s="1"/>
  <c r="O448" i="18" s="1"/>
  <c r="AO26" i="24"/>
  <c r="P450" i="17" s="1"/>
  <c r="N448" i="18" s="1"/>
  <c r="AN26" i="24"/>
  <c r="O450" i="17" s="1"/>
  <c r="M448" i="18" s="1"/>
  <c r="AM26" i="24"/>
  <c r="N450" i="17" s="1"/>
  <c r="L448" i="18" s="1"/>
  <c r="AL26" i="24"/>
  <c r="M450" i="17" s="1"/>
  <c r="K448" i="18" s="1"/>
  <c r="AK26" i="24"/>
  <c r="L450" i="17" s="1"/>
  <c r="J448" i="18" s="1"/>
  <c r="AJ26" i="24"/>
  <c r="K450" i="17" s="1"/>
  <c r="I448" i="18" s="1"/>
  <c r="AI26" i="24"/>
  <c r="J450" i="17" s="1"/>
  <c r="AH26" i="24"/>
  <c r="I450" i="17" s="1"/>
  <c r="AB26" i="24"/>
  <c r="B450" i="17" s="1"/>
  <c r="B448" i="18" s="1"/>
  <c r="O26" i="24"/>
  <c r="N23" i="24"/>
  <c r="M23" i="24"/>
  <c r="L23" i="24"/>
  <c r="K23" i="24"/>
  <c r="J23" i="24"/>
  <c r="I23" i="24"/>
  <c r="H23" i="24"/>
  <c r="G23" i="24"/>
  <c r="F23" i="24"/>
  <c r="E23" i="24"/>
  <c r="D23" i="24"/>
  <c r="C23" i="24"/>
  <c r="AT22" i="24"/>
  <c r="U449" i="17" s="1"/>
  <c r="S447" i="18" s="1"/>
  <c r="AS22" i="24"/>
  <c r="T449" i="17" s="1"/>
  <c r="R447" i="18" s="1"/>
  <c r="AR22" i="24"/>
  <c r="S449" i="17" s="1"/>
  <c r="Q447" i="18" s="1"/>
  <c r="AQ22" i="24"/>
  <c r="R449" i="17" s="1"/>
  <c r="P447" i="18" s="1"/>
  <c r="AP22" i="24"/>
  <c r="Q449" i="17" s="1"/>
  <c r="O447" i="18" s="1"/>
  <c r="AO22" i="24"/>
  <c r="P449" i="17" s="1"/>
  <c r="N447" i="18" s="1"/>
  <c r="AN22" i="24"/>
  <c r="O449" i="17" s="1"/>
  <c r="M447" i="18" s="1"/>
  <c r="AM22" i="24"/>
  <c r="N449" i="17" s="1"/>
  <c r="L447" i="18" s="1"/>
  <c r="AL22" i="24"/>
  <c r="M449" i="17" s="1"/>
  <c r="K447" i="18" s="1"/>
  <c r="AK22" i="24"/>
  <c r="L449" i="17" s="1"/>
  <c r="J447" i="18" s="1"/>
  <c r="AJ22" i="24"/>
  <c r="K449" i="17" s="1"/>
  <c r="I447" i="18" s="1"/>
  <c r="AI22" i="24"/>
  <c r="J449" i="17" s="1"/>
  <c r="AH22" i="24"/>
  <c r="I449" i="17" s="1"/>
  <c r="AB22" i="24"/>
  <c r="B449" i="17" s="1"/>
  <c r="B447" i="18" s="1"/>
  <c r="O22" i="24"/>
  <c r="N19" i="24"/>
  <c r="M19" i="24"/>
  <c r="L19" i="24"/>
  <c r="K19" i="24"/>
  <c r="J19" i="24"/>
  <c r="I19" i="24"/>
  <c r="H19" i="24"/>
  <c r="G19" i="24"/>
  <c r="F19" i="24"/>
  <c r="E19" i="24"/>
  <c r="D19" i="24"/>
  <c r="C19" i="24"/>
  <c r="AT18" i="24"/>
  <c r="U448" i="17" s="1"/>
  <c r="S446" i="18" s="1"/>
  <c r="AS18" i="24"/>
  <c r="T448" i="17" s="1"/>
  <c r="R446" i="18" s="1"/>
  <c r="AR18" i="24"/>
  <c r="S448" i="17" s="1"/>
  <c r="Q446" i="18" s="1"/>
  <c r="AQ18" i="24"/>
  <c r="R448" i="17" s="1"/>
  <c r="P446" i="18" s="1"/>
  <c r="AP18" i="24"/>
  <c r="Q448" i="17" s="1"/>
  <c r="O446" i="18" s="1"/>
  <c r="AO18" i="24"/>
  <c r="P448" i="17" s="1"/>
  <c r="N446" i="18" s="1"/>
  <c r="AN18" i="24"/>
  <c r="O448" i="17" s="1"/>
  <c r="M446" i="18" s="1"/>
  <c r="AM18" i="24"/>
  <c r="N448" i="17" s="1"/>
  <c r="L446" i="18" s="1"/>
  <c r="AL18" i="24"/>
  <c r="M448" i="17" s="1"/>
  <c r="K446" i="18" s="1"/>
  <c r="AK18" i="24"/>
  <c r="L448" i="17" s="1"/>
  <c r="J446" i="18" s="1"/>
  <c r="AJ18" i="24"/>
  <c r="K448" i="17" s="1"/>
  <c r="I446" i="18" s="1"/>
  <c r="AI18" i="24"/>
  <c r="J448" i="17" s="1"/>
  <c r="AH18" i="24"/>
  <c r="I448" i="17" s="1"/>
  <c r="AB18" i="24"/>
  <c r="B448" i="17" s="1"/>
  <c r="B446" i="18" s="1"/>
  <c r="O18" i="24"/>
  <c r="N15" i="24"/>
  <c r="M15" i="24"/>
  <c r="L15" i="24"/>
  <c r="K15" i="24"/>
  <c r="J15" i="24"/>
  <c r="I15" i="24"/>
  <c r="H15" i="24"/>
  <c r="G15" i="24"/>
  <c r="F15" i="24"/>
  <c r="E15" i="24"/>
  <c r="D15" i="24"/>
  <c r="C15" i="24"/>
  <c r="AT14" i="24"/>
  <c r="U447" i="17" s="1"/>
  <c r="S445" i="18" s="1"/>
  <c r="AS14" i="24"/>
  <c r="T447" i="17" s="1"/>
  <c r="R445" i="18" s="1"/>
  <c r="AR14" i="24"/>
  <c r="S447" i="17" s="1"/>
  <c r="Q445" i="18" s="1"/>
  <c r="AQ14" i="24"/>
  <c r="R447" i="17" s="1"/>
  <c r="P445" i="18" s="1"/>
  <c r="AP14" i="24"/>
  <c r="Q447" i="17" s="1"/>
  <c r="O445" i="18" s="1"/>
  <c r="AO14" i="24"/>
  <c r="P447" i="17" s="1"/>
  <c r="N445" i="18" s="1"/>
  <c r="AN14" i="24"/>
  <c r="O447" i="17" s="1"/>
  <c r="M445" i="18" s="1"/>
  <c r="AM14" i="24"/>
  <c r="N447" i="17" s="1"/>
  <c r="L445" i="18" s="1"/>
  <c r="AL14" i="24"/>
  <c r="M447" i="17" s="1"/>
  <c r="K445" i="18" s="1"/>
  <c r="AK14" i="24"/>
  <c r="L447" i="17" s="1"/>
  <c r="J445" i="18" s="1"/>
  <c r="AJ14" i="24"/>
  <c r="K447" i="17" s="1"/>
  <c r="I445" i="18" s="1"/>
  <c r="AI14" i="24"/>
  <c r="J447" i="17" s="1"/>
  <c r="AH14" i="24"/>
  <c r="I447" i="17" s="1"/>
  <c r="AB14" i="24"/>
  <c r="B447" i="17" s="1"/>
  <c r="B445" i="18" s="1"/>
  <c r="O14" i="24"/>
  <c r="N11" i="24"/>
  <c r="M11" i="24"/>
  <c r="L11" i="24"/>
  <c r="K11" i="24"/>
  <c r="J11" i="24"/>
  <c r="I11" i="24"/>
  <c r="H11" i="24"/>
  <c r="G11" i="24"/>
  <c r="F11" i="24"/>
  <c r="E11" i="24"/>
  <c r="D11" i="24"/>
  <c r="AT10" i="24"/>
  <c r="U446" i="17" s="1"/>
  <c r="S444" i="18" s="1"/>
  <c r="AS10" i="24"/>
  <c r="T446" i="17" s="1"/>
  <c r="R444" i="18" s="1"/>
  <c r="AR10" i="24"/>
  <c r="S446" i="17" s="1"/>
  <c r="Q444" i="18" s="1"/>
  <c r="AQ10" i="24"/>
  <c r="R446" i="17" s="1"/>
  <c r="P444" i="18" s="1"/>
  <c r="AP10" i="24"/>
  <c r="Q446" i="17" s="1"/>
  <c r="O444" i="18" s="1"/>
  <c r="AO10" i="24"/>
  <c r="P446" i="17" s="1"/>
  <c r="N444" i="18" s="1"/>
  <c r="AN10" i="24"/>
  <c r="O446" i="17" s="1"/>
  <c r="M444" i="18" s="1"/>
  <c r="AM10" i="24"/>
  <c r="N446" i="17" s="1"/>
  <c r="L444" i="18" s="1"/>
  <c r="AL10" i="24"/>
  <c r="M446" i="17" s="1"/>
  <c r="K444" i="18" s="1"/>
  <c r="AK10" i="24"/>
  <c r="L446" i="17" s="1"/>
  <c r="J444" i="18" s="1"/>
  <c r="AJ10" i="24"/>
  <c r="K446" i="17" s="1"/>
  <c r="I444" i="18" s="1"/>
  <c r="AI10" i="24"/>
  <c r="J446" i="17" s="1"/>
  <c r="AH10" i="24"/>
  <c r="I446" i="17" s="1"/>
  <c r="AB10" i="24"/>
  <c r="B446" i="17" s="1"/>
  <c r="B444" i="18" s="1"/>
  <c r="O10" i="24"/>
  <c r="O11" i="24" s="1"/>
  <c r="N6" i="24"/>
  <c r="M6" i="24"/>
  <c r="L6" i="24"/>
  <c r="K6" i="24"/>
  <c r="J6" i="24"/>
  <c r="I6" i="24"/>
  <c r="H6" i="24"/>
  <c r="G6" i="24"/>
  <c r="F6" i="24"/>
  <c r="E6" i="24"/>
  <c r="D6" i="24"/>
  <c r="C6" i="24"/>
  <c r="C5" i="24"/>
  <c r="O1" i="24"/>
  <c r="AD46" i="24" s="1"/>
  <c r="D455" i="17" s="1"/>
  <c r="D453" i="18" s="1"/>
  <c r="N72" i="23"/>
  <c r="M72" i="23"/>
  <c r="L72" i="23"/>
  <c r="K72" i="23"/>
  <c r="J72" i="23"/>
  <c r="I72" i="23"/>
  <c r="H72" i="23"/>
  <c r="G72" i="23"/>
  <c r="F72" i="23"/>
  <c r="E72" i="23"/>
  <c r="D72" i="23"/>
  <c r="C72" i="23"/>
  <c r="AT71" i="23"/>
  <c r="U364" i="17" s="1"/>
  <c r="S362" i="18" s="1"/>
  <c r="AS71" i="23"/>
  <c r="T364" i="17" s="1"/>
  <c r="R362" i="18" s="1"/>
  <c r="AR71" i="23"/>
  <c r="S364" i="17" s="1"/>
  <c r="Q362" i="18" s="1"/>
  <c r="AQ71" i="23"/>
  <c r="R364" i="17" s="1"/>
  <c r="P362" i="18" s="1"/>
  <c r="AP71" i="23"/>
  <c r="Q364" i="17" s="1"/>
  <c r="O362" i="18" s="1"/>
  <c r="AO71" i="23"/>
  <c r="P364" i="17" s="1"/>
  <c r="N362" i="18" s="1"/>
  <c r="AN71" i="23"/>
  <c r="O364" i="17" s="1"/>
  <c r="M362" i="18" s="1"/>
  <c r="AM71" i="23"/>
  <c r="N364" i="17" s="1"/>
  <c r="L362" i="18" s="1"/>
  <c r="AL71" i="23"/>
  <c r="M364" i="17" s="1"/>
  <c r="K362" i="18" s="1"/>
  <c r="AK71" i="23"/>
  <c r="L364" i="17" s="1"/>
  <c r="J362" i="18" s="1"/>
  <c r="AJ71" i="23"/>
  <c r="K364" i="17" s="1"/>
  <c r="I362" i="18" s="1"/>
  <c r="AI71" i="23"/>
  <c r="J364" i="17" s="1"/>
  <c r="AH71" i="23"/>
  <c r="I364" i="17" s="1"/>
  <c r="AB71" i="23"/>
  <c r="B364" i="17" s="1"/>
  <c r="B362" i="18" s="1"/>
  <c r="O71" i="23"/>
  <c r="AT70" i="23"/>
  <c r="U363" i="17" s="1"/>
  <c r="S361" i="18" s="1"/>
  <c r="AS70" i="23"/>
  <c r="T363" i="17" s="1"/>
  <c r="R361" i="18" s="1"/>
  <c r="AR70" i="23"/>
  <c r="S363" i="17" s="1"/>
  <c r="Q361" i="18" s="1"/>
  <c r="AQ70" i="23"/>
  <c r="R363" i="17" s="1"/>
  <c r="P361" i="18" s="1"/>
  <c r="AP70" i="23"/>
  <c r="Q363" i="17" s="1"/>
  <c r="O361" i="18" s="1"/>
  <c r="AO70" i="23"/>
  <c r="P363" i="17" s="1"/>
  <c r="N361" i="18" s="1"/>
  <c r="AN70" i="23"/>
  <c r="O363" i="17" s="1"/>
  <c r="M361" i="18" s="1"/>
  <c r="AM70" i="23"/>
  <c r="N363" i="17" s="1"/>
  <c r="L361" i="18" s="1"/>
  <c r="AL70" i="23"/>
  <c r="M363" i="17" s="1"/>
  <c r="K361" i="18" s="1"/>
  <c r="AK70" i="23"/>
  <c r="L363" i="17" s="1"/>
  <c r="J361" i="18" s="1"/>
  <c r="AJ70" i="23"/>
  <c r="K363" i="17" s="1"/>
  <c r="I361" i="18" s="1"/>
  <c r="AI70" i="23"/>
  <c r="J363" i="17" s="1"/>
  <c r="AH70" i="23"/>
  <c r="I363" i="17" s="1"/>
  <c r="AB70" i="23"/>
  <c r="B363" i="17" s="1"/>
  <c r="B361" i="18" s="1"/>
  <c r="O70" i="23"/>
  <c r="N67" i="23"/>
  <c r="M67" i="23"/>
  <c r="L67" i="23"/>
  <c r="K67" i="23"/>
  <c r="J67" i="23"/>
  <c r="I67" i="23"/>
  <c r="H67" i="23"/>
  <c r="G67" i="23"/>
  <c r="F67" i="23"/>
  <c r="E67" i="23"/>
  <c r="D67" i="23"/>
  <c r="C67" i="23"/>
  <c r="AT66" i="23"/>
  <c r="U362" i="17" s="1"/>
  <c r="S360" i="18" s="1"/>
  <c r="AS66" i="23"/>
  <c r="T362" i="17" s="1"/>
  <c r="R360" i="18" s="1"/>
  <c r="AR66" i="23"/>
  <c r="S362" i="17" s="1"/>
  <c r="Q360" i="18" s="1"/>
  <c r="AQ66" i="23"/>
  <c r="R362" i="17" s="1"/>
  <c r="P360" i="18" s="1"/>
  <c r="AP66" i="23"/>
  <c r="Q362" i="17" s="1"/>
  <c r="O360" i="18" s="1"/>
  <c r="AO66" i="23"/>
  <c r="P362" i="17" s="1"/>
  <c r="N360" i="18" s="1"/>
  <c r="AN66" i="23"/>
  <c r="O362" i="17" s="1"/>
  <c r="M360" i="18" s="1"/>
  <c r="AM66" i="23"/>
  <c r="N362" i="17" s="1"/>
  <c r="L360" i="18" s="1"/>
  <c r="AL66" i="23"/>
  <c r="M362" i="17" s="1"/>
  <c r="K360" i="18" s="1"/>
  <c r="AK66" i="23"/>
  <c r="L362" i="17" s="1"/>
  <c r="J360" i="18" s="1"/>
  <c r="AJ66" i="23"/>
  <c r="K362" i="17" s="1"/>
  <c r="I360" i="18" s="1"/>
  <c r="AI66" i="23"/>
  <c r="J362" i="17" s="1"/>
  <c r="AH66" i="23"/>
  <c r="I362" i="17" s="1"/>
  <c r="AB66" i="23"/>
  <c r="B362" i="17" s="1"/>
  <c r="B360" i="18" s="1"/>
  <c r="O66" i="23"/>
  <c r="AT65" i="23"/>
  <c r="U361" i="17" s="1"/>
  <c r="S359" i="18" s="1"/>
  <c r="AS65" i="23"/>
  <c r="T361" i="17" s="1"/>
  <c r="R359" i="18" s="1"/>
  <c r="AR65" i="23"/>
  <c r="S361" i="17" s="1"/>
  <c r="Q359" i="18" s="1"/>
  <c r="AQ65" i="23"/>
  <c r="R361" i="17" s="1"/>
  <c r="P359" i="18" s="1"/>
  <c r="AP65" i="23"/>
  <c r="Q361" i="17" s="1"/>
  <c r="O359" i="18" s="1"/>
  <c r="AO65" i="23"/>
  <c r="P361" i="17" s="1"/>
  <c r="N359" i="18" s="1"/>
  <c r="AN65" i="23"/>
  <c r="O361" i="17" s="1"/>
  <c r="M359" i="18" s="1"/>
  <c r="AM65" i="23"/>
  <c r="N361" i="17" s="1"/>
  <c r="L359" i="18" s="1"/>
  <c r="AL65" i="23"/>
  <c r="M361" i="17" s="1"/>
  <c r="K359" i="18" s="1"/>
  <c r="AK65" i="23"/>
  <c r="L361" i="17" s="1"/>
  <c r="J359" i="18" s="1"/>
  <c r="AJ65" i="23"/>
  <c r="K361" i="17" s="1"/>
  <c r="I359" i="18" s="1"/>
  <c r="AI65" i="23"/>
  <c r="J361" i="17" s="1"/>
  <c r="AH65" i="23"/>
  <c r="I361" i="17" s="1"/>
  <c r="AB65" i="23"/>
  <c r="B361" i="17" s="1"/>
  <c r="B359" i="18" s="1"/>
  <c r="O65" i="23"/>
  <c r="N62" i="23"/>
  <c r="M62" i="23"/>
  <c r="L62" i="23"/>
  <c r="K62" i="23"/>
  <c r="J62" i="23"/>
  <c r="I62" i="23"/>
  <c r="H62" i="23"/>
  <c r="G62" i="23"/>
  <c r="F62" i="23"/>
  <c r="E62" i="23"/>
  <c r="D62" i="23"/>
  <c r="C62" i="23"/>
  <c r="AT61" i="23"/>
  <c r="U360" i="17" s="1"/>
  <c r="S358" i="18" s="1"/>
  <c r="AS61" i="23"/>
  <c r="T360" i="17" s="1"/>
  <c r="R358" i="18" s="1"/>
  <c r="AR61" i="23"/>
  <c r="S360" i="17" s="1"/>
  <c r="Q358" i="18" s="1"/>
  <c r="AQ61" i="23"/>
  <c r="R360" i="17" s="1"/>
  <c r="P358" i="18" s="1"/>
  <c r="AP61" i="23"/>
  <c r="Q360" i="17" s="1"/>
  <c r="O358" i="18" s="1"/>
  <c r="AO61" i="23"/>
  <c r="P360" i="17" s="1"/>
  <c r="N358" i="18" s="1"/>
  <c r="AN61" i="23"/>
  <c r="O360" i="17" s="1"/>
  <c r="M358" i="18" s="1"/>
  <c r="AM61" i="23"/>
  <c r="N360" i="17" s="1"/>
  <c r="L358" i="18" s="1"/>
  <c r="AL61" i="23"/>
  <c r="M360" i="17" s="1"/>
  <c r="K358" i="18" s="1"/>
  <c r="AK61" i="23"/>
  <c r="L360" i="17" s="1"/>
  <c r="J358" i="18" s="1"/>
  <c r="AJ61" i="23"/>
  <c r="K360" i="17" s="1"/>
  <c r="I358" i="18" s="1"/>
  <c r="AI61" i="23"/>
  <c r="J360" i="17" s="1"/>
  <c r="AH61" i="23"/>
  <c r="I360" i="17" s="1"/>
  <c r="AB61" i="23"/>
  <c r="B360" i="17" s="1"/>
  <c r="B358" i="18" s="1"/>
  <c r="O61" i="23"/>
  <c r="AT60" i="23"/>
  <c r="U359" i="17" s="1"/>
  <c r="S357" i="18" s="1"/>
  <c r="AS60" i="23"/>
  <c r="T359" i="17" s="1"/>
  <c r="R357" i="18" s="1"/>
  <c r="AR60" i="23"/>
  <c r="S359" i="17" s="1"/>
  <c r="Q357" i="18" s="1"/>
  <c r="AQ60" i="23"/>
  <c r="R359" i="17" s="1"/>
  <c r="P357" i="18" s="1"/>
  <c r="AP60" i="23"/>
  <c r="Q359" i="17" s="1"/>
  <c r="O357" i="18" s="1"/>
  <c r="AO60" i="23"/>
  <c r="P359" i="17" s="1"/>
  <c r="N357" i="18" s="1"/>
  <c r="AN60" i="23"/>
  <c r="O359" i="17" s="1"/>
  <c r="M357" i="18" s="1"/>
  <c r="AM60" i="23"/>
  <c r="N359" i="17" s="1"/>
  <c r="L357" i="18" s="1"/>
  <c r="AL60" i="23"/>
  <c r="M359" i="17" s="1"/>
  <c r="K357" i="18" s="1"/>
  <c r="AK60" i="23"/>
  <c r="L359" i="17" s="1"/>
  <c r="J357" i="18" s="1"/>
  <c r="AJ60" i="23"/>
  <c r="K359" i="17" s="1"/>
  <c r="I357" i="18" s="1"/>
  <c r="AI60" i="23"/>
  <c r="J359" i="17" s="1"/>
  <c r="AH60" i="23"/>
  <c r="I359" i="17" s="1"/>
  <c r="AB60" i="23"/>
  <c r="B359" i="17" s="1"/>
  <c r="B357" i="18" s="1"/>
  <c r="O60" i="23"/>
  <c r="N52" i="23"/>
  <c r="M52" i="23"/>
  <c r="L52" i="23"/>
  <c r="K52" i="23"/>
  <c r="J52" i="23"/>
  <c r="I52" i="23"/>
  <c r="H52" i="23"/>
  <c r="G52" i="23"/>
  <c r="F52" i="23"/>
  <c r="E52" i="23"/>
  <c r="D52" i="23"/>
  <c r="C52" i="23"/>
  <c r="AT51" i="23"/>
  <c r="U356" i="17" s="1"/>
  <c r="S354" i="18" s="1"/>
  <c r="AS51" i="23"/>
  <c r="T356" i="17" s="1"/>
  <c r="R354" i="18" s="1"/>
  <c r="AR51" i="23"/>
  <c r="S356" i="17" s="1"/>
  <c r="Q354" i="18" s="1"/>
  <c r="AQ51" i="23"/>
  <c r="R356" i="17" s="1"/>
  <c r="P354" i="18" s="1"/>
  <c r="AP51" i="23"/>
  <c r="Q356" i="17" s="1"/>
  <c r="O354" i="18" s="1"/>
  <c r="AO51" i="23"/>
  <c r="P356" i="17" s="1"/>
  <c r="N354" i="18" s="1"/>
  <c r="AN51" i="23"/>
  <c r="O356" i="17" s="1"/>
  <c r="M354" i="18" s="1"/>
  <c r="AM51" i="23"/>
  <c r="N356" i="17" s="1"/>
  <c r="L354" i="18" s="1"/>
  <c r="AL51" i="23"/>
  <c r="M356" i="17" s="1"/>
  <c r="K354" i="18" s="1"/>
  <c r="AK51" i="23"/>
  <c r="L356" i="17" s="1"/>
  <c r="J354" i="18" s="1"/>
  <c r="AJ51" i="23"/>
  <c r="K356" i="17" s="1"/>
  <c r="I354" i="18" s="1"/>
  <c r="AI51" i="23"/>
  <c r="J356" i="17" s="1"/>
  <c r="AH51" i="23"/>
  <c r="I356" i="17" s="1"/>
  <c r="AB51" i="23"/>
  <c r="B356" i="17" s="1"/>
  <c r="B354" i="18" s="1"/>
  <c r="O51" i="23"/>
  <c r="AT50" i="23"/>
  <c r="U355" i="17" s="1"/>
  <c r="S353" i="18" s="1"/>
  <c r="AS50" i="23"/>
  <c r="T355" i="17" s="1"/>
  <c r="R353" i="18" s="1"/>
  <c r="AR50" i="23"/>
  <c r="S355" i="17" s="1"/>
  <c r="Q353" i="18" s="1"/>
  <c r="AQ50" i="23"/>
  <c r="R355" i="17" s="1"/>
  <c r="P353" i="18" s="1"/>
  <c r="AP50" i="23"/>
  <c r="Q355" i="17" s="1"/>
  <c r="O353" i="18" s="1"/>
  <c r="AO50" i="23"/>
  <c r="P355" i="17" s="1"/>
  <c r="N353" i="18" s="1"/>
  <c r="AN50" i="23"/>
  <c r="O355" i="17" s="1"/>
  <c r="M353" i="18" s="1"/>
  <c r="AM50" i="23"/>
  <c r="N355" i="17" s="1"/>
  <c r="L353" i="18" s="1"/>
  <c r="AL50" i="23"/>
  <c r="M355" i="17" s="1"/>
  <c r="K353" i="18" s="1"/>
  <c r="AK50" i="23"/>
  <c r="L355" i="17" s="1"/>
  <c r="J353" i="18" s="1"/>
  <c r="AJ50" i="23"/>
  <c r="K355" i="17" s="1"/>
  <c r="I353" i="18" s="1"/>
  <c r="AI50" i="23"/>
  <c r="J355" i="17" s="1"/>
  <c r="AH50" i="23"/>
  <c r="I355" i="17" s="1"/>
  <c r="AB50" i="23"/>
  <c r="B355" i="17" s="1"/>
  <c r="B353" i="18" s="1"/>
  <c r="O50" i="23"/>
  <c r="N47" i="23"/>
  <c r="M47" i="23"/>
  <c r="L47" i="23"/>
  <c r="K47" i="23"/>
  <c r="J47" i="23"/>
  <c r="I47" i="23"/>
  <c r="H47" i="23"/>
  <c r="G47" i="23"/>
  <c r="F47" i="23"/>
  <c r="E47" i="23"/>
  <c r="D47" i="23"/>
  <c r="C47" i="23"/>
  <c r="AT46" i="23"/>
  <c r="U354" i="17" s="1"/>
  <c r="S352" i="18" s="1"/>
  <c r="AS46" i="23"/>
  <c r="T354" i="17" s="1"/>
  <c r="R352" i="18" s="1"/>
  <c r="AR46" i="23"/>
  <c r="S354" i="17" s="1"/>
  <c r="Q352" i="18" s="1"/>
  <c r="AQ46" i="23"/>
  <c r="R354" i="17" s="1"/>
  <c r="P352" i="18" s="1"/>
  <c r="AP46" i="23"/>
  <c r="Q354" i="17" s="1"/>
  <c r="O352" i="18" s="1"/>
  <c r="AO46" i="23"/>
  <c r="P354" i="17" s="1"/>
  <c r="N352" i="18" s="1"/>
  <c r="AN46" i="23"/>
  <c r="O354" i="17" s="1"/>
  <c r="M352" i="18" s="1"/>
  <c r="AM46" i="23"/>
  <c r="N354" i="17" s="1"/>
  <c r="L352" i="18" s="1"/>
  <c r="AL46" i="23"/>
  <c r="M354" i="17" s="1"/>
  <c r="K352" i="18" s="1"/>
  <c r="AK46" i="23"/>
  <c r="L354" i="17" s="1"/>
  <c r="J352" i="18" s="1"/>
  <c r="AJ46" i="23"/>
  <c r="K354" i="17" s="1"/>
  <c r="I352" i="18" s="1"/>
  <c r="AI46" i="23"/>
  <c r="J354" i="17" s="1"/>
  <c r="AH46" i="23"/>
  <c r="I354" i="17" s="1"/>
  <c r="AB46" i="23"/>
  <c r="B354" i="17" s="1"/>
  <c r="B352" i="18" s="1"/>
  <c r="O46" i="23"/>
  <c r="AT45" i="23"/>
  <c r="U353" i="17" s="1"/>
  <c r="S351" i="18" s="1"/>
  <c r="AS45" i="23"/>
  <c r="T353" i="17" s="1"/>
  <c r="R351" i="18" s="1"/>
  <c r="AR45" i="23"/>
  <c r="S353" i="17" s="1"/>
  <c r="Q351" i="18" s="1"/>
  <c r="AQ45" i="23"/>
  <c r="R353" i="17" s="1"/>
  <c r="P351" i="18" s="1"/>
  <c r="AP45" i="23"/>
  <c r="Q353" i="17" s="1"/>
  <c r="O351" i="18" s="1"/>
  <c r="AO45" i="23"/>
  <c r="P353" i="17" s="1"/>
  <c r="N351" i="18" s="1"/>
  <c r="AN45" i="23"/>
  <c r="O353" i="17" s="1"/>
  <c r="M351" i="18" s="1"/>
  <c r="AM45" i="23"/>
  <c r="N353" i="17" s="1"/>
  <c r="L351" i="18" s="1"/>
  <c r="AL45" i="23"/>
  <c r="M353" i="17" s="1"/>
  <c r="K351" i="18" s="1"/>
  <c r="AK45" i="23"/>
  <c r="L353" i="17" s="1"/>
  <c r="J351" i="18" s="1"/>
  <c r="AJ45" i="23"/>
  <c r="K353" i="17" s="1"/>
  <c r="I351" i="18" s="1"/>
  <c r="AI45" i="23"/>
  <c r="J353" i="17" s="1"/>
  <c r="AH45" i="23"/>
  <c r="I353" i="17" s="1"/>
  <c r="AB45" i="23"/>
  <c r="B353" i="17" s="1"/>
  <c r="B351" i="18" s="1"/>
  <c r="O45" i="23"/>
  <c r="N42" i="23"/>
  <c r="M42" i="23"/>
  <c r="L42" i="23"/>
  <c r="K42" i="23"/>
  <c r="J42" i="23"/>
  <c r="I42" i="23"/>
  <c r="H42" i="23"/>
  <c r="G42" i="23"/>
  <c r="F42" i="23"/>
  <c r="E42" i="23"/>
  <c r="D42" i="23"/>
  <c r="C42" i="23"/>
  <c r="AT41" i="23"/>
  <c r="U352" i="17" s="1"/>
  <c r="S350" i="18" s="1"/>
  <c r="AS41" i="23"/>
  <c r="T352" i="17" s="1"/>
  <c r="R350" i="18" s="1"/>
  <c r="AR41" i="23"/>
  <c r="S352" i="17" s="1"/>
  <c r="Q350" i="18" s="1"/>
  <c r="AQ41" i="23"/>
  <c r="R352" i="17" s="1"/>
  <c r="P350" i="18" s="1"/>
  <c r="AP41" i="23"/>
  <c r="Q352" i="17" s="1"/>
  <c r="O350" i="18" s="1"/>
  <c r="AO41" i="23"/>
  <c r="P352" i="17" s="1"/>
  <c r="N350" i="18" s="1"/>
  <c r="AN41" i="23"/>
  <c r="O352" i="17" s="1"/>
  <c r="M350" i="18" s="1"/>
  <c r="AM41" i="23"/>
  <c r="N352" i="17" s="1"/>
  <c r="L350" i="18" s="1"/>
  <c r="AL41" i="23"/>
  <c r="M352" i="17" s="1"/>
  <c r="K350" i="18" s="1"/>
  <c r="AK41" i="23"/>
  <c r="L352" i="17" s="1"/>
  <c r="J350" i="18" s="1"/>
  <c r="AJ41" i="23"/>
  <c r="K352" i="17" s="1"/>
  <c r="I350" i="18" s="1"/>
  <c r="AI41" i="23"/>
  <c r="J352" i="17" s="1"/>
  <c r="AH41" i="23"/>
  <c r="I352" i="17" s="1"/>
  <c r="AB41" i="23"/>
  <c r="B352" i="17" s="1"/>
  <c r="B350" i="18" s="1"/>
  <c r="O41" i="23"/>
  <c r="AT40" i="23"/>
  <c r="U351" i="17" s="1"/>
  <c r="S349" i="18" s="1"/>
  <c r="AS40" i="23"/>
  <c r="T351" i="17" s="1"/>
  <c r="R349" i="18" s="1"/>
  <c r="AR40" i="23"/>
  <c r="S351" i="17" s="1"/>
  <c r="Q349" i="18" s="1"/>
  <c r="AQ40" i="23"/>
  <c r="R351" i="17" s="1"/>
  <c r="P349" i="18" s="1"/>
  <c r="AP40" i="23"/>
  <c r="Q351" i="17" s="1"/>
  <c r="O349" i="18" s="1"/>
  <c r="AO40" i="23"/>
  <c r="P351" i="17" s="1"/>
  <c r="N349" i="18" s="1"/>
  <c r="AN40" i="23"/>
  <c r="O351" i="17" s="1"/>
  <c r="M349" i="18" s="1"/>
  <c r="AM40" i="23"/>
  <c r="N351" i="17" s="1"/>
  <c r="L349" i="18" s="1"/>
  <c r="AL40" i="23"/>
  <c r="M351" i="17" s="1"/>
  <c r="K349" i="18" s="1"/>
  <c r="AK40" i="23"/>
  <c r="L351" i="17" s="1"/>
  <c r="J349" i="18" s="1"/>
  <c r="AJ40" i="23"/>
  <c r="K351" i="17" s="1"/>
  <c r="I349" i="18" s="1"/>
  <c r="AI40" i="23"/>
  <c r="J351" i="17" s="1"/>
  <c r="AH40" i="23"/>
  <c r="I351" i="17" s="1"/>
  <c r="AB40" i="23"/>
  <c r="B351" i="17" s="1"/>
  <c r="B349" i="18" s="1"/>
  <c r="O40" i="23"/>
  <c r="N37" i="23"/>
  <c r="M37" i="23"/>
  <c r="L37" i="23"/>
  <c r="K37" i="23"/>
  <c r="J37" i="23"/>
  <c r="I37" i="23"/>
  <c r="H37" i="23"/>
  <c r="G37" i="23"/>
  <c r="F37" i="23"/>
  <c r="E37" i="23"/>
  <c r="D37" i="23"/>
  <c r="C37" i="23"/>
  <c r="AT36" i="23"/>
  <c r="U350" i="17" s="1"/>
  <c r="S348" i="18" s="1"/>
  <c r="AS36" i="23"/>
  <c r="T350" i="17" s="1"/>
  <c r="R348" i="18" s="1"/>
  <c r="AR36" i="23"/>
  <c r="S350" i="17" s="1"/>
  <c r="Q348" i="18" s="1"/>
  <c r="AQ36" i="23"/>
  <c r="R350" i="17" s="1"/>
  <c r="P348" i="18" s="1"/>
  <c r="AP36" i="23"/>
  <c r="Q350" i="17" s="1"/>
  <c r="O348" i="18" s="1"/>
  <c r="AO36" i="23"/>
  <c r="P350" i="17" s="1"/>
  <c r="N348" i="18" s="1"/>
  <c r="AN36" i="23"/>
  <c r="O350" i="17" s="1"/>
  <c r="M348" i="18" s="1"/>
  <c r="AM36" i="23"/>
  <c r="N350" i="17" s="1"/>
  <c r="L348" i="18" s="1"/>
  <c r="AL36" i="23"/>
  <c r="M350" i="17" s="1"/>
  <c r="K348" i="18" s="1"/>
  <c r="AK36" i="23"/>
  <c r="L350" i="17" s="1"/>
  <c r="J348" i="18" s="1"/>
  <c r="AJ36" i="23"/>
  <c r="K350" i="17" s="1"/>
  <c r="I348" i="18" s="1"/>
  <c r="AI36" i="23"/>
  <c r="J350" i="17" s="1"/>
  <c r="AH36" i="23"/>
  <c r="I350" i="17" s="1"/>
  <c r="AB36" i="23"/>
  <c r="B350" i="17" s="1"/>
  <c r="B348" i="18" s="1"/>
  <c r="O36" i="23"/>
  <c r="AT35" i="23"/>
  <c r="U349" i="17" s="1"/>
  <c r="S347" i="18" s="1"/>
  <c r="AS35" i="23"/>
  <c r="T349" i="17" s="1"/>
  <c r="R347" i="18" s="1"/>
  <c r="AR35" i="23"/>
  <c r="S349" i="17" s="1"/>
  <c r="Q347" i="18" s="1"/>
  <c r="AQ35" i="23"/>
  <c r="R349" i="17" s="1"/>
  <c r="P347" i="18" s="1"/>
  <c r="AP35" i="23"/>
  <c r="Q349" i="17" s="1"/>
  <c r="O347" i="18" s="1"/>
  <c r="AO35" i="23"/>
  <c r="P349" i="17" s="1"/>
  <c r="N347" i="18" s="1"/>
  <c r="AN35" i="23"/>
  <c r="O349" i="17" s="1"/>
  <c r="M347" i="18" s="1"/>
  <c r="AM35" i="23"/>
  <c r="N349" i="17" s="1"/>
  <c r="L347" i="18" s="1"/>
  <c r="AL35" i="23"/>
  <c r="M349" i="17" s="1"/>
  <c r="K347" i="18" s="1"/>
  <c r="AK35" i="23"/>
  <c r="L349" i="17" s="1"/>
  <c r="J347" i="18" s="1"/>
  <c r="AJ35" i="23"/>
  <c r="K349" i="17" s="1"/>
  <c r="I347" i="18" s="1"/>
  <c r="AI35" i="23"/>
  <c r="J349" i="17" s="1"/>
  <c r="AH35" i="23"/>
  <c r="I349" i="17" s="1"/>
  <c r="AB35" i="23"/>
  <c r="B349" i="17" s="1"/>
  <c r="B347" i="18" s="1"/>
  <c r="O35" i="23"/>
  <c r="N32" i="23"/>
  <c r="M32" i="23"/>
  <c r="L32" i="23"/>
  <c r="K32" i="23"/>
  <c r="J32" i="23"/>
  <c r="I32" i="23"/>
  <c r="H32" i="23"/>
  <c r="G32" i="23"/>
  <c r="F32" i="23"/>
  <c r="E32" i="23"/>
  <c r="D32" i="23"/>
  <c r="C32" i="23"/>
  <c r="AT31" i="23"/>
  <c r="U348" i="17" s="1"/>
  <c r="S346" i="18" s="1"/>
  <c r="AS31" i="23"/>
  <c r="T348" i="17" s="1"/>
  <c r="R346" i="18" s="1"/>
  <c r="AR31" i="23"/>
  <c r="S348" i="17" s="1"/>
  <c r="Q346" i="18" s="1"/>
  <c r="AQ31" i="23"/>
  <c r="R348" i="17" s="1"/>
  <c r="P346" i="18" s="1"/>
  <c r="AP31" i="23"/>
  <c r="Q348" i="17" s="1"/>
  <c r="O346" i="18" s="1"/>
  <c r="AO31" i="23"/>
  <c r="P348" i="17" s="1"/>
  <c r="N346" i="18" s="1"/>
  <c r="AN31" i="23"/>
  <c r="O348" i="17" s="1"/>
  <c r="M346" i="18" s="1"/>
  <c r="AM31" i="23"/>
  <c r="N348" i="17" s="1"/>
  <c r="L346" i="18" s="1"/>
  <c r="AL31" i="23"/>
  <c r="M348" i="17" s="1"/>
  <c r="K346" i="18" s="1"/>
  <c r="AK31" i="23"/>
  <c r="L348" i="17" s="1"/>
  <c r="J346" i="18" s="1"/>
  <c r="AJ31" i="23"/>
  <c r="K348" i="17" s="1"/>
  <c r="I346" i="18" s="1"/>
  <c r="AI31" i="23"/>
  <c r="J348" i="17" s="1"/>
  <c r="AH31" i="23"/>
  <c r="I348" i="17" s="1"/>
  <c r="AB31" i="23"/>
  <c r="B348" i="17" s="1"/>
  <c r="B346" i="18" s="1"/>
  <c r="O31" i="23"/>
  <c r="AT30" i="23"/>
  <c r="U347" i="17" s="1"/>
  <c r="S345" i="18" s="1"/>
  <c r="AS30" i="23"/>
  <c r="T347" i="17" s="1"/>
  <c r="R345" i="18" s="1"/>
  <c r="AR30" i="23"/>
  <c r="S347" i="17" s="1"/>
  <c r="Q345" i="18" s="1"/>
  <c r="AQ30" i="23"/>
  <c r="R347" i="17" s="1"/>
  <c r="P345" i="18" s="1"/>
  <c r="AP30" i="23"/>
  <c r="Q347" i="17" s="1"/>
  <c r="O345" i="18" s="1"/>
  <c r="AO30" i="23"/>
  <c r="P347" i="17" s="1"/>
  <c r="N345" i="18" s="1"/>
  <c r="AN30" i="23"/>
  <c r="O347" i="17" s="1"/>
  <c r="M345" i="18" s="1"/>
  <c r="AM30" i="23"/>
  <c r="N347" i="17" s="1"/>
  <c r="L345" i="18" s="1"/>
  <c r="AL30" i="23"/>
  <c r="M347" i="17" s="1"/>
  <c r="K345" i="18" s="1"/>
  <c r="AK30" i="23"/>
  <c r="L347" i="17" s="1"/>
  <c r="J345" i="18" s="1"/>
  <c r="AJ30" i="23"/>
  <c r="K347" i="17" s="1"/>
  <c r="I345" i="18" s="1"/>
  <c r="AI30" i="23"/>
  <c r="J347" i="17" s="1"/>
  <c r="AH30" i="23"/>
  <c r="I347" i="17" s="1"/>
  <c r="AB30" i="23"/>
  <c r="B347" i="17" s="1"/>
  <c r="B345" i="18" s="1"/>
  <c r="O30" i="23"/>
  <c r="N27" i="23"/>
  <c r="M27" i="23"/>
  <c r="L27" i="23"/>
  <c r="K27" i="23"/>
  <c r="J27" i="23"/>
  <c r="I27" i="23"/>
  <c r="H27" i="23"/>
  <c r="G27" i="23"/>
  <c r="F27" i="23"/>
  <c r="E27" i="23"/>
  <c r="D27" i="23"/>
  <c r="C27" i="23"/>
  <c r="AT26" i="23"/>
  <c r="U346" i="17" s="1"/>
  <c r="S344" i="18" s="1"/>
  <c r="AS26" i="23"/>
  <c r="T346" i="17" s="1"/>
  <c r="R344" i="18" s="1"/>
  <c r="AR26" i="23"/>
  <c r="S346" i="17" s="1"/>
  <c r="Q344" i="18" s="1"/>
  <c r="AQ26" i="23"/>
  <c r="R346" i="17" s="1"/>
  <c r="P344" i="18" s="1"/>
  <c r="AP26" i="23"/>
  <c r="Q346" i="17" s="1"/>
  <c r="O344" i="18" s="1"/>
  <c r="AO26" i="23"/>
  <c r="P346" i="17" s="1"/>
  <c r="N344" i="18" s="1"/>
  <c r="AN26" i="23"/>
  <c r="O346" i="17" s="1"/>
  <c r="M344" i="18" s="1"/>
  <c r="AM26" i="23"/>
  <c r="N346" i="17" s="1"/>
  <c r="L344" i="18" s="1"/>
  <c r="AL26" i="23"/>
  <c r="M346" i="17" s="1"/>
  <c r="K344" i="18" s="1"/>
  <c r="AK26" i="23"/>
  <c r="L346" i="17" s="1"/>
  <c r="J344" i="18" s="1"/>
  <c r="AJ26" i="23"/>
  <c r="K346" i="17" s="1"/>
  <c r="I344" i="18" s="1"/>
  <c r="AI26" i="23"/>
  <c r="J346" i="17" s="1"/>
  <c r="AH26" i="23"/>
  <c r="I346" i="17" s="1"/>
  <c r="AB26" i="23"/>
  <c r="B346" i="17" s="1"/>
  <c r="B344" i="18" s="1"/>
  <c r="O26" i="23"/>
  <c r="AT25" i="23"/>
  <c r="U345" i="17" s="1"/>
  <c r="S343" i="18" s="1"/>
  <c r="AS25" i="23"/>
  <c r="T345" i="17" s="1"/>
  <c r="R343" i="18" s="1"/>
  <c r="AR25" i="23"/>
  <c r="S345" i="17" s="1"/>
  <c r="Q343" i="18" s="1"/>
  <c r="AQ25" i="23"/>
  <c r="R345" i="17" s="1"/>
  <c r="P343" i="18" s="1"/>
  <c r="AP25" i="23"/>
  <c r="Q345" i="17" s="1"/>
  <c r="O343" i="18" s="1"/>
  <c r="AO25" i="23"/>
  <c r="P345" i="17" s="1"/>
  <c r="N343" i="18" s="1"/>
  <c r="AN25" i="23"/>
  <c r="O345" i="17" s="1"/>
  <c r="M343" i="18" s="1"/>
  <c r="AM25" i="23"/>
  <c r="N345" i="17" s="1"/>
  <c r="L343" i="18" s="1"/>
  <c r="AL25" i="23"/>
  <c r="M345" i="17" s="1"/>
  <c r="K343" i="18" s="1"/>
  <c r="AK25" i="23"/>
  <c r="L345" i="17" s="1"/>
  <c r="J343" i="18" s="1"/>
  <c r="AJ25" i="23"/>
  <c r="K345" i="17" s="1"/>
  <c r="I343" i="18" s="1"/>
  <c r="AI25" i="23"/>
  <c r="J345" i="17" s="1"/>
  <c r="AH25" i="23"/>
  <c r="I345" i="17" s="1"/>
  <c r="AB25" i="23"/>
  <c r="B345" i="17" s="1"/>
  <c r="B343" i="18" s="1"/>
  <c r="O25" i="23"/>
  <c r="N22" i="23"/>
  <c r="M22" i="23"/>
  <c r="L22" i="23"/>
  <c r="K22" i="23"/>
  <c r="J22" i="23"/>
  <c r="I22" i="23"/>
  <c r="H22" i="23"/>
  <c r="G22" i="23"/>
  <c r="F22" i="23"/>
  <c r="E22" i="23"/>
  <c r="D22" i="23"/>
  <c r="C22" i="23"/>
  <c r="AT21" i="23"/>
  <c r="U344" i="17" s="1"/>
  <c r="S342" i="18" s="1"/>
  <c r="AS21" i="23"/>
  <c r="T344" i="17" s="1"/>
  <c r="R342" i="18" s="1"/>
  <c r="AR21" i="23"/>
  <c r="S344" i="17" s="1"/>
  <c r="Q342" i="18" s="1"/>
  <c r="AQ21" i="23"/>
  <c r="R344" i="17" s="1"/>
  <c r="P342" i="18" s="1"/>
  <c r="AP21" i="23"/>
  <c r="Q344" i="17" s="1"/>
  <c r="O342" i="18" s="1"/>
  <c r="AO21" i="23"/>
  <c r="P344" i="17" s="1"/>
  <c r="N342" i="18" s="1"/>
  <c r="AN21" i="23"/>
  <c r="O344" i="17" s="1"/>
  <c r="M342" i="18" s="1"/>
  <c r="AM21" i="23"/>
  <c r="N344" i="17" s="1"/>
  <c r="L342" i="18" s="1"/>
  <c r="AL21" i="23"/>
  <c r="M344" i="17" s="1"/>
  <c r="K342" i="18" s="1"/>
  <c r="AK21" i="23"/>
  <c r="L344" i="17" s="1"/>
  <c r="J342" i="18" s="1"/>
  <c r="AJ21" i="23"/>
  <c r="K344" i="17" s="1"/>
  <c r="I342" i="18" s="1"/>
  <c r="AI21" i="23"/>
  <c r="J344" i="17" s="1"/>
  <c r="AH21" i="23"/>
  <c r="I344" i="17" s="1"/>
  <c r="AB21" i="23"/>
  <c r="B344" i="17" s="1"/>
  <c r="B342" i="18" s="1"/>
  <c r="O21" i="23"/>
  <c r="AT20" i="23"/>
  <c r="U343" i="17" s="1"/>
  <c r="S341" i="18" s="1"/>
  <c r="AS20" i="23"/>
  <c r="T343" i="17" s="1"/>
  <c r="R341" i="18" s="1"/>
  <c r="AR20" i="23"/>
  <c r="S343" i="17" s="1"/>
  <c r="Q341" i="18" s="1"/>
  <c r="AQ20" i="23"/>
  <c r="R343" i="17" s="1"/>
  <c r="P341" i="18" s="1"/>
  <c r="AP20" i="23"/>
  <c r="Q343" i="17" s="1"/>
  <c r="O341" i="18" s="1"/>
  <c r="AO20" i="23"/>
  <c r="P343" i="17" s="1"/>
  <c r="N341" i="18" s="1"/>
  <c r="AN20" i="23"/>
  <c r="O343" i="17" s="1"/>
  <c r="M341" i="18" s="1"/>
  <c r="AM20" i="23"/>
  <c r="N343" i="17" s="1"/>
  <c r="L341" i="18" s="1"/>
  <c r="AL20" i="23"/>
  <c r="M343" i="17" s="1"/>
  <c r="K341" i="18" s="1"/>
  <c r="AK20" i="23"/>
  <c r="L343" i="17" s="1"/>
  <c r="J341" i="18" s="1"/>
  <c r="AJ20" i="23"/>
  <c r="K343" i="17" s="1"/>
  <c r="I341" i="18" s="1"/>
  <c r="AI20" i="23"/>
  <c r="J343" i="17" s="1"/>
  <c r="AH20" i="23"/>
  <c r="I343" i="17" s="1"/>
  <c r="AB20" i="23"/>
  <c r="B343" i="17" s="1"/>
  <c r="B341" i="18" s="1"/>
  <c r="O20" i="23"/>
  <c r="N17" i="23"/>
  <c r="M17" i="23"/>
  <c r="L17" i="23"/>
  <c r="K17" i="23"/>
  <c r="J17" i="23"/>
  <c r="I17" i="23"/>
  <c r="H17" i="23"/>
  <c r="G17" i="23"/>
  <c r="F17" i="23"/>
  <c r="E17" i="23"/>
  <c r="D17" i="23"/>
  <c r="C17" i="23"/>
  <c r="AT16" i="23"/>
  <c r="U342" i="17" s="1"/>
  <c r="S340" i="18" s="1"/>
  <c r="AS16" i="23"/>
  <c r="T342" i="17" s="1"/>
  <c r="R340" i="18" s="1"/>
  <c r="AR16" i="23"/>
  <c r="S342" i="17" s="1"/>
  <c r="Q340" i="18" s="1"/>
  <c r="AQ16" i="23"/>
  <c r="R342" i="17" s="1"/>
  <c r="P340" i="18" s="1"/>
  <c r="AP16" i="23"/>
  <c r="Q342" i="17" s="1"/>
  <c r="O340" i="18" s="1"/>
  <c r="AO16" i="23"/>
  <c r="P342" i="17" s="1"/>
  <c r="N340" i="18" s="1"/>
  <c r="AN16" i="23"/>
  <c r="O342" i="17" s="1"/>
  <c r="M340" i="18" s="1"/>
  <c r="AM16" i="23"/>
  <c r="N342" i="17" s="1"/>
  <c r="L340" i="18" s="1"/>
  <c r="AL16" i="23"/>
  <c r="M342" i="17" s="1"/>
  <c r="K340" i="18" s="1"/>
  <c r="AK16" i="23"/>
  <c r="L342" i="17" s="1"/>
  <c r="J340" i="18" s="1"/>
  <c r="AJ16" i="23"/>
  <c r="K342" i="17" s="1"/>
  <c r="I340" i="18" s="1"/>
  <c r="AI16" i="23"/>
  <c r="J342" i="17" s="1"/>
  <c r="AH16" i="23"/>
  <c r="I342" i="17" s="1"/>
  <c r="AB16" i="23"/>
  <c r="B342" i="17" s="1"/>
  <c r="B340" i="18" s="1"/>
  <c r="O16" i="23"/>
  <c r="AT15" i="23"/>
  <c r="U341" i="17" s="1"/>
  <c r="S339" i="18" s="1"/>
  <c r="AS15" i="23"/>
  <c r="T341" i="17" s="1"/>
  <c r="R339" i="18" s="1"/>
  <c r="AR15" i="23"/>
  <c r="S341" i="17" s="1"/>
  <c r="Q339" i="18" s="1"/>
  <c r="AQ15" i="23"/>
  <c r="R341" i="17" s="1"/>
  <c r="P339" i="18" s="1"/>
  <c r="AP15" i="23"/>
  <c r="Q341" i="17" s="1"/>
  <c r="O339" i="18" s="1"/>
  <c r="AO15" i="23"/>
  <c r="P341" i="17" s="1"/>
  <c r="N339" i="18" s="1"/>
  <c r="AN15" i="23"/>
  <c r="O341" i="17" s="1"/>
  <c r="M339" i="18" s="1"/>
  <c r="AM15" i="23"/>
  <c r="N341" i="17" s="1"/>
  <c r="L339" i="18" s="1"/>
  <c r="AL15" i="23"/>
  <c r="M341" i="17" s="1"/>
  <c r="K339" i="18" s="1"/>
  <c r="AK15" i="23"/>
  <c r="L341" i="17" s="1"/>
  <c r="J339" i="18" s="1"/>
  <c r="AJ15" i="23"/>
  <c r="K341" i="17" s="1"/>
  <c r="I339" i="18" s="1"/>
  <c r="AI15" i="23"/>
  <c r="J341" i="17" s="1"/>
  <c r="AH15" i="23"/>
  <c r="I341" i="17" s="1"/>
  <c r="AB15" i="23"/>
  <c r="B341" i="17" s="1"/>
  <c r="B339" i="18" s="1"/>
  <c r="O15" i="23"/>
  <c r="N12" i="23"/>
  <c r="M12" i="23"/>
  <c r="L12" i="23"/>
  <c r="K12" i="23"/>
  <c r="J12" i="23"/>
  <c r="I12" i="23"/>
  <c r="I75" i="23" s="1"/>
  <c r="H28" i="16" s="1"/>
  <c r="H12" i="23"/>
  <c r="G12" i="23"/>
  <c r="F12" i="23"/>
  <c r="E12" i="23"/>
  <c r="D12" i="23"/>
  <c r="C12" i="23"/>
  <c r="AT11" i="23"/>
  <c r="U340" i="17" s="1"/>
  <c r="S338" i="18" s="1"/>
  <c r="AS11" i="23"/>
  <c r="T340" i="17" s="1"/>
  <c r="R338" i="18" s="1"/>
  <c r="AR11" i="23"/>
  <c r="S340" i="17" s="1"/>
  <c r="Q338" i="18" s="1"/>
  <c r="AQ11" i="23"/>
  <c r="R340" i="17" s="1"/>
  <c r="P338" i="18" s="1"/>
  <c r="AP11" i="23"/>
  <c r="Q340" i="17" s="1"/>
  <c r="O338" i="18" s="1"/>
  <c r="AO11" i="23"/>
  <c r="P340" i="17" s="1"/>
  <c r="N338" i="18" s="1"/>
  <c r="AN11" i="23"/>
  <c r="O340" i="17" s="1"/>
  <c r="M338" i="18" s="1"/>
  <c r="AM11" i="23"/>
  <c r="N340" i="17" s="1"/>
  <c r="L338" i="18" s="1"/>
  <c r="AL11" i="23"/>
  <c r="M340" i="17" s="1"/>
  <c r="K338" i="18" s="1"/>
  <c r="AK11" i="23"/>
  <c r="L340" i="17" s="1"/>
  <c r="J338" i="18" s="1"/>
  <c r="AJ11" i="23"/>
  <c r="K340" i="17" s="1"/>
  <c r="I338" i="18" s="1"/>
  <c r="AI11" i="23"/>
  <c r="J340" i="17" s="1"/>
  <c r="AH11" i="23"/>
  <c r="I340" i="17" s="1"/>
  <c r="AB11" i="23"/>
  <c r="B340" i="17" s="1"/>
  <c r="B338" i="18" s="1"/>
  <c r="O11" i="23"/>
  <c r="AT10" i="23"/>
  <c r="U339" i="17" s="1"/>
  <c r="S337" i="18" s="1"/>
  <c r="AS10" i="23"/>
  <c r="T339" i="17" s="1"/>
  <c r="R337" i="18" s="1"/>
  <c r="AR10" i="23"/>
  <c r="S339" i="17" s="1"/>
  <c r="Q337" i="18" s="1"/>
  <c r="AQ10" i="23"/>
  <c r="R339" i="17" s="1"/>
  <c r="P337" i="18" s="1"/>
  <c r="AP10" i="23"/>
  <c r="Q339" i="17" s="1"/>
  <c r="O337" i="18" s="1"/>
  <c r="AO10" i="23"/>
  <c r="P339" i="17" s="1"/>
  <c r="N337" i="18" s="1"/>
  <c r="AN10" i="23"/>
  <c r="O339" i="17" s="1"/>
  <c r="M337" i="18" s="1"/>
  <c r="AM10" i="23"/>
  <c r="N339" i="17" s="1"/>
  <c r="L337" i="18" s="1"/>
  <c r="AL10" i="23"/>
  <c r="M339" i="17" s="1"/>
  <c r="K337" i="18" s="1"/>
  <c r="AK10" i="23"/>
  <c r="L339" i="17" s="1"/>
  <c r="J337" i="18" s="1"/>
  <c r="AJ10" i="23"/>
  <c r="K339" i="17" s="1"/>
  <c r="I337" i="18" s="1"/>
  <c r="AI10" i="23"/>
  <c r="J339" i="17" s="1"/>
  <c r="AH10" i="23"/>
  <c r="I339" i="17" s="1"/>
  <c r="AB10" i="23"/>
  <c r="B339" i="17" s="1"/>
  <c r="B337" i="18" s="1"/>
  <c r="O10" i="23"/>
  <c r="N6" i="23"/>
  <c r="M6" i="23"/>
  <c r="L6" i="23"/>
  <c r="K6" i="23"/>
  <c r="J6" i="23"/>
  <c r="I6" i="23"/>
  <c r="H6" i="23"/>
  <c r="G6" i="23"/>
  <c r="F6" i="23"/>
  <c r="E6" i="23"/>
  <c r="D6" i="23"/>
  <c r="C6" i="23"/>
  <c r="C5" i="23"/>
  <c r="O1" i="23"/>
  <c r="N109" i="4"/>
  <c r="M109" i="4"/>
  <c r="L109" i="4"/>
  <c r="K109" i="4"/>
  <c r="J109" i="4"/>
  <c r="I109" i="4"/>
  <c r="H109" i="4"/>
  <c r="G109" i="4"/>
  <c r="F109" i="4"/>
  <c r="E109" i="4"/>
  <c r="D109" i="4"/>
  <c r="C109" i="4"/>
  <c r="AT108" i="4"/>
  <c r="U433" i="17" s="1"/>
  <c r="S431" i="18" s="1"/>
  <c r="AS108" i="4"/>
  <c r="T433" i="17" s="1"/>
  <c r="R431" i="18" s="1"/>
  <c r="AR108" i="4"/>
  <c r="S433" i="17" s="1"/>
  <c r="Q431" i="18" s="1"/>
  <c r="AQ108" i="4"/>
  <c r="R433" i="17" s="1"/>
  <c r="P431" i="18" s="1"/>
  <c r="AP108" i="4"/>
  <c r="Q433" i="17" s="1"/>
  <c r="O431" i="18" s="1"/>
  <c r="AO108" i="4"/>
  <c r="P433" i="17" s="1"/>
  <c r="N431" i="18" s="1"/>
  <c r="AN108" i="4"/>
  <c r="O433" i="17" s="1"/>
  <c r="M431" i="18" s="1"/>
  <c r="AM108" i="4"/>
  <c r="N433" i="17" s="1"/>
  <c r="L431" i="18" s="1"/>
  <c r="AL108" i="4"/>
  <c r="M433" i="17" s="1"/>
  <c r="K431" i="18" s="1"/>
  <c r="AK108" i="4"/>
  <c r="L433" i="17" s="1"/>
  <c r="J431" i="18" s="1"/>
  <c r="AJ108" i="4"/>
  <c r="K433" i="17" s="1"/>
  <c r="I431" i="18" s="1"/>
  <c r="AI108" i="4"/>
  <c r="J433" i="17" s="1"/>
  <c r="AH108" i="4"/>
  <c r="I433" i="17" s="1"/>
  <c r="AB108" i="4"/>
  <c r="B433" i="17" s="1"/>
  <c r="B431" i="18" s="1"/>
  <c r="O108" i="4"/>
  <c r="B108" i="4"/>
  <c r="AT107" i="4"/>
  <c r="U432" i="17" s="1"/>
  <c r="S430" i="18" s="1"/>
  <c r="AS107" i="4"/>
  <c r="T432" i="17" s="1"/>
  <c r="R430" i="18" s="1"/>
  <c r="AR107" i="4"/>
  <c r="S432" i="17" s="1"/>
  <c r="Q430" i="18" s="1"/>
  <c r="AQ107" i="4"/>
  <c r="R432" i="17" s="1"/>
  <c r="P430" i="18" s="1"/>
  <c r="AP107" i="4"/>
  <c r="Q432" i="17" s="1"/>
  <c r="O430" i="18" s="1"/>
  <c r="AO107" i="4"/>
  <c r="P432" i="17" s="1"/>
  <c r="N430" i="18" s="1"/>
  <c r="AN107" i="4"/>
  <c r="O432" i="17" s="1"/>
  <c r="M430" i="18" s="1"/>
  <c r="AM107" i="4"/>
  <c r="N432" i="17" s="1"/>
  <c r="L430" i="18" s="1"/>
  <c r="AL107" i="4"/>
  <c r="M432" i="17" s="1"/>
  <c r="K430" i="18" s="1"/>
  <c r="AK107" i="4"/>
  <c r="L432" i="17" s="1"/>
  <c r="J430" i="18" s="1"/>
  <c r="AJ107" i="4"/>
  <c r="K432" i="17" s="1"/>
  <c r="I430" i="18" s="1"/>
  <c r="AI107" i="4"/>
  <c r="J432" i="17" s="1"/>
  <c r="AH107" i="4"/>
  <c r="I432" i="17" s="1"/>
  <c r="AB107" i="4"/>
  <c r="B432" i="17" s="1"/>
  <c r="B430" i="18" s="1"/>
  <c r="O107" i="4"/>
  <c r="AT106" i="4"/>
  <c r="U431" i="17" s="1"/>
  <c r="S429" i="18" s="1"/>
  <c r="AS106" i="4"/>
  <c r="T431" i="17" s="1"/>
  <c r="R429" i="18" s="1"/>
  <c r="AR106" i="4"/>
  <c r="S431" i="17" s="1"/>
  <c r="Q429" i="18" s="1"/>
  <c r="AQ106" i="4"/>
  <c r="R431" i="17" s="1"/>
  <c r="P429" i="18" s="1"/>
  <c r="AP106" i="4"/>
  <c r="Q431" i="17" s="1"/>
  <c r="O429" i="18" s="1"/>
  <c r="AO106" i="4"/>
  <c r="P431" i="17" s="1"/>
  <c r="N429" i="18" s="1"/>
  <c r="AN106" i="4"/>
  <c r="O431" i="17" s="1"/>
  <c r="M429" i="18" s="1"/>
  <c r="AM106" i="4"/>
  <c r="N431" i="17" s="1"/>
  <c r="L429" i="18" s="1"/>
  <c r="AL106" i="4"/>
  <c r="M431" i="17" s="1"/>
  <c r="K429" i="18" s="1"/>
  <c r="AK106" i="4"/>
  <c r="L431" i="17" s="1"/>
  <c r="J429" i="18" s="1"/>
  <c r="AJ106" i="4"/>
  <c r="K431" i="17" s="1"/>
  <c r="I429" i="18" s="1"/>
  <c r="AI106" i="4"/>
  <c r="J431" i="17" s="1"/>
  <c r="AH106" i="4"/>
  <c r="I431" i="17" s="1"/>
  <c r="AB106" i="4"/>
  <c r="B431" i="17" s="1"/>
  <c r="B429" i="18" s="1"/>
  <c r="O106" i="4"/>
  <c r="AT105" i="4"/>
  <c r="U430" i="17" s="1"/>
  <c r="S428" i="18" s="1"/>
  <c r="AS105" i="4"/>
  <c r="T430" i="17" s="1"/>
  <c r="R428" i="18" s="1"/>
  <c r="AR105" i="4"/>
  <c r="S430" i="17" s="1"/>
  <c r="Q428" i="18" s="1"/>
  <c r="AQ105" i="4"/>
  <c r="R430" i="17" s="1"/>
  <c r="P428" i="18" s="1"/>
  <c r="AP105" i="4"/>
  <c r="Q430" i="17" s="1"/>
  <c r="O428" i="18" s="1"/>
  <c r="AO105" i="4"/>
  <c r="P430" i="17" s="1"/>
  <c r="N428" i="18" s="1"/>
  <c r="AN105" i="4"/>
  <c r="O430" i="17" s="1"/>
  <c r="M428" i="18" s="1"/>
  <c r="AM105" i="4"/>
  <c r="N430" i="17" s="1"/>
  <c r="L428" i="18" s="1"/>
  <c r="AL105" i="4"/>
  <c r="M430" i="17" s="1"/>
  <c r="K428" i="18" s="1"/>
  <c r="AK105" i="4"/>
  <c r="L430" i="17" s="1"/>
  <c r="J428" i="18" s="1"/>
  <c r="AJ105" i="4"/>
  <c r="K430" i="17" s="1"/>
  <c r="I428" i="18" s="1"/>
  <c r="AI105" i="4"/>
  <c r="J430" i="17" s="1"/>
  <c r="AH105" i="4"/>
  <c r="I430" i="17" s="1"/>
  <c r="AB105" i="4"/>
  <c r="B430" i="17" s="1"/>
  <c r="B428" i="18" s="1"/>
  <c r="O105" i="4"/>
  <c r="AT104" i="4"/>
  <c r="U429" i="17" s="1"/>
  <c r="S427" i="18" s="1"/>
  <c r="AS104" i="4"/>
  <c r="T429" i="17" s="1"/>
  <c r="R427" i="18" s="1"/>
  <c r="AR104" i="4"/>
  <c r="S429" i="17" s="1"/>
  <c r="Q427" i="18" s="1"/>
  <c r="AQ104" i="4"/>
  <c r="R429" i="17" s="1"/>
  <c r="P427" i="18" s="1"/>
  <c r="AP104" i="4"/>
  <c r="Q429" i="17" s="1"/>
  <c r="O427" i="18" s="1"/>
  <c r="AO104" i="4"/>
  <c r="P429" i="17" s="1"/>
  <c r="N427" i="18" s="1"/>
  <c r="AN104" i="4"/>
  <c r="O429" i="17" s="1"/>
  <c r="M427" i="18" s="1"/>
  <c r="AM104" i="4"/>
  <c r="N429" i="17" s="1"/>
  <c r="L427" i="18" s="1"/>
  <c r="AL104" i="4"/>
  <c r="M429" i="17" s="1"/>
  <c r="K427" i="18" s="1"/>
  <c r="AK104" i="4"/>
  <c r="L429" i="17" s="1"/>
  <c r="J427" i="18" s="1"/>
  <c r="AJ104" i="4"/>
  <c r="K429" i="17" s="1"/>
  <c r="I427" i="18" s="1"/>
  <c r="AI104" i="4"/>
  <c r="J429" i="17" s="1"/>
  <c r="AH104" i="4"/>
  <c r="I429" i="17" s="1"/>
  <c r="AB104" i="4"/>
  <c r="B429" i="17" s="1"/>
  <c r="B427" i="18" s="1"/>
  <c r="O104" i="4"/>
  <c r="AT103" i="4"/>
  <c r="U428" i="17" s="1"/>
  <c r="S426" i="18" s="1"/>
  <c r="AS103" i="4"/>
  <c r="T428" i="17" s="1"/>
  <c r="R426" i="18" s="1"/>
  <c r="AR103" i="4"/>
  <c r="S428" i="17" s="1"/>
  <c r="Q426" i="18" s="1"/>
  <c r="AQ103" i="4"/>
  <c r="R428" i="17" s="1"/>
  <c r="P426" i="18" s="1"/>
  <c r="AP103" i="4"/>
  <c r="Q428" i="17" s="1"/>
  <c r="O426" i="18" s="1"/>
  <c r="AO103" i="4"/>
  <c r="P428" i="17" s="1"/>
  <c r="N426" i="18" s="1"/>
  <c r="AN103" i="4"/>
  <c r="O428" i="17" s="1"/>
  <c r="M426" i="18" s="1"/>
  <c r="AM103" i="4"/>
  <c r="N428" i="17" s="1"/>
  <c r="L426" i="18" s="1"/>
  <c r="AL103" i="4"/>
  <c r="M428" i="17" s="1"/>
  <c r="K426" i="18" s="1"/>
  <c r="AK103" i="4"/>
  <c r="L428" i="17" s="1"/>
  <c r="J426" i="18" s="1"/>
  <c r="AJ103" i="4"/>
  <c r="K428" i="17" s="1"/>
  <c r="I426" i="18" s="1"/>
  <c r="AI103" i="4"/>
  <c r="J428" i="17" s="1"/>
  <c r="AH103" i="4"/>
  <c r="I428" i="17" s="1"/>
  <c r="AB103" i="4"/>
  <c r="B428" i="17" s="1"/>
  <c r="B426" i="18" s="1"/>
  <c r="O103" i="4"/>
  <c r="B43" i="6"/>
  <c r="B44" i="6"/>
  <c r="B45" i="6"/>
  <c r="B42" i="6"/>
  <c r="B32" i="6"/>
  <c r="B33" i="6"/>
  <c r="B34" i="6"/>
  <c r="B31" i="6"/>
  <c r="B21" i="6"/>
  <c r="B22" i="6"/>
  <c r="B23" i="6"/>
  <c r="B20" i="6"/>
  <c r="N17" i="7"/>
  <c r="M11" i="16" s="1"/>
  <c r="M17" i="7"/>
  <c r="L17" i="7"/>
  <c r="K17" i="7"/>
  <c r="J11" i="16" s="1"/>
  <c r="J17" i="7"/>
  <c r="I11" i="16" s="1"/>
  <c r="I17" i="7"/>
  <c r="H17" i="7"/>
  <c r="G17" i="7"/>
  <c r="F11" i="16" s="1"/>
  <c r="F17" i="7"/>
  <c r="E11" i="16" s="1"/>
  <c r="E17" i="7"/>
  <c r="D17" i="7"/>
  <c r="C17" i="7"/>
  <c r="B11" i="16" s="1"/>
  <c r="AT16" i="7"/>
  <c r="U233" i="17" s="1"/>
  <c r="S231" i="18" s="1"/>
  <c r="AS16" i="7"/>
  <c r="T233" i="17" s="1"/>
  <c r="R231" i="18" s="1"/>
  <c r="AR16" i="7"/>
  <c r="S233" i="17" s="1"/>
  <c r="Q231" i="18" s="1"/>
  <c r="AQ16" i="7"/>
  <c r="R233" i="17" s="1"/>
  <c r="P231" i="18" s="1"/>
  <c r="AP16" i="7"/>
  <c r="Q233" i="17" s="1"/>
  <c r="O231" i="18" s="1"/>
  <c r="AO16" i="7"/>
  <c r="P233" i="17" s="1"/>
  <c r="N231" i="18" s="1"/>
  <c r="AN16" i="7"/>
  <c r="O233" i="17" s="1"/>
  <c r="M231" i="18" s="1"/>
  <c r="AM16" i="7"/>
  <c r="N233" i="17" s="1"/>
  <c r="L231" i="18" s="1"/>
  <c r="AL16" i="7"/>
  <c r="M233" i="17" s="1"/>
  <c r="K231" i="18" s="1"/>
  <c r="AK16" i="7"/>
  <c r="L233" i="17" s="1"/>
  <c r="J231" i="18" s="1"/>
  <c r="AJ16" i="7"/>
  <c r="K233" i="17" s="1"/>
  <c r="I231" i="18" s="1"/>
  <c r="AI16" i="7"/>
  <c r="J233" i="17" s="1"/>
  <c r="I233" i="17"/>
  <c r="AB16" i="7"/>
  <c r="B233" i="17" s="1"/>
  <c r="B231" i="18" s="1"/>
  <c r="O16" i="7"/>
  <c r="AT15" i="7"/>
  <c r="U232" i="17" s="1"/>
  <c r="S230" i="18" s="1"/>
  <c r="AS15" i="7"/>
  <c r="T232" i="17" s="1"/>
  <c r="R230" i="18" s="1"/>
  <c r="AR15" i="7"/>
  <c r="S232" i="17" s="1"/>
  <c r="Q230" i="18" s="1"/>
  <c r="AQ15" i="7"/>
  <c r="R232" i="17" s="1"/>
  <c r="P230" i="18" s="1"/>
  <c r="AP15" i="7"/>
  <c r="Q232" i="17" s="1"/>
  <c r="O230" i="18" s="1"/>
  <c r="AO15" i="7"/>
  <c r="P232" i="17" s="1"/>
  <c r="N230" i="18" s="1"/>
  <c r="AN15" i="7"/>
  <c r="O232" i="17" s="1"/>
  <c r="M230" i="18" s="1"/>
  <c r="AM15" i="7"/>
  <c r="N232" i="17" s="1"/>
  <c r="L230" i="18" s="1"/>
  <c r="AL15" i="7"/>
  <c r="M232" i="17" s="1"/>
  <c r="K230" i="18" s="1"/>
  <c r="AK15" i="7"/>
  <c r="L232" i="17" s="1"/>
  <c r="J230" i="18" s="1"/>
  <c r="AJ15" i="7"/>
  <c r="K232" i="17" s="1"/>
  <c r="I230" i="18" s="1"/>
  <c r="AI15" i="7"/>
  <c r="J232" i="17" s="1"/>
  <c r="I232" i="17"/>
  <c r="AB15" i="7"/>
  <c r="B232" i="17" s="1"/>
  <c r="B230" i="18" s="1"/>
  <c r="O15" i="7"/>
  <c r="AT14" i="7"/>
  <c r="U231" i="17" s="1"/>
  <c r="S229" i="18" s="1"/>
  <c r="AS14" i="7"/>
  <c r="T231" i="17" s="1"/>
  <c r="R229" i="18" s="1"/>
  <c r="AR14" i="7"/>
  <c r="S231" i="17" s="1"/>
  <c r="Q229" i="18" s="1"/>
  <c r="AQ14" i="7"/>
  <c r="R231" i="17" s="1"/>
  <c r="P229" i="18" s="1"/>
  <c r="AP14" i="7"/>
  <c r="Q231" i="17" s="1"/>
  <c r="O229" i="18" s="1"/>
  <c r="AO14" i="7"/>
  <c r="P231" i="17" s="1"/>
  <c r="N229" i="18" s="1"/>
  <c r="AN14" i="7"/>
  <c r="O231" i="17" s="1"/>
  <c r="M229" i="18" s="1"/>
  <c r="AM14" i="7"/>
  <c r="N231" i="17" s="1"/>
  <c r="L229" i="18" s="1"/>
  <c r="AL14" i="7"/>
  <c r="M231" i="17" s="1"/>
  <c r="K229" i="18" s="1"/>
  <c r="AK14" i="7"/>
  <c r="L231" i="17" s="1"/>
  <c r="J229" i="18" s="1"/>
  <c r="AJ14" i="7"/>
  <c r="K231" i="17" s="1"/>
  <c r="I229" i="18" s="1"/>
  <c r="AI14" i="7"/>
  <c r="J231" i="17" s="1"/>
  <c r="I231" i="17"/>
  <c r="AB14" i="7"/>
  <c r="B231" i="17" s="1"/>
  <c r="B229" i="18" s="1"/>
  <c r="O14" i="7"/>
  <c r="AT13" i="7"/>
  <c r="U230" i="17" s="1"/>
  <c r="S228" i="18" s="1"/>
  <c r="AS13" i="7"/>
  <c r="T230" i="17" s="1"/>
  <c r="R228" i="18" s="1"/>
  <c r="AR13" i="7"/>
  <c r="S230" i="17" s="1"/>
  <c r="Q228" i="18" s="1"/>
  <c r="AQ13" i="7"/>
  <c r="R230" i="17" s="1"/>
  <c r="P228" i="18" s="1"/>
  <c r="AP13" i="7"/>
  <c r="Q230" i="17" s="1"/>
  <c r="O228" i="18" s="1"/>
  <c r="AO13" i="7"/>
  <c r="P230" i="17" s="1"/>
  <c r="N228" i="18" s="1"/>
  <c r="AN13" i="7"/>
  <c r="O230" i="17" s="1"/>
  <c r="M228" i="18" s="1"/>
  <c r="AM13" i="7"/>
  <c r="N230" i="17" s="1"/>
  <c r="L228" i="18" s="1"/>
  <c r="AL13" i="7"/>
  <c r="M230" i="17" s="1"/>
  <c r="K228" i="18" s="1"/>
  <c r="AK13" i="7"/>
  <c r="L230" i="17" s="1"/>
  <c r="J228" i="18" s="1"/>
  <c r="AJ13" i="7"/>
  <c r="K230" i="17" s="1"/>
  <c r="I228" i="18" s="1"/>
  <c r="AI13" i="7"/>
  <c r="J230" i="17" s="1"/>
  <c r="I230" i="17"/>
  <c r="AB13" i="7"/>
  <c r="B230" i="17" s="1"/>
  <c r="B228" i="18" s="1"/>
  <c r="O13" i="7"/>
  <c r="AT12" i="7"/>
  <c r="U229" i="17" s="1"/>
  <c r="S227" i="18" s="1"/>
  <c r="AS12" i="7"/>
  <c r="T229" i="17" s="1"/>
  <c r="R227" i="18" s="1"/>
  <c r="AR12" i="7"/>
  <c r="S229" i="17" s="1"/>
  <c r="Q227" i="18" s="1"/>
  <c r="AQ12" i="7"/>
  <c r="R229" i="17" s="1"/>
  <c r="P227" i="18" s="1"/>
  <c r="AP12" i="7"/>
  <c r="Q229" i="17" s="1"/>
  <c r="O227" i="18" s="1"/>
  <c r="AO12" i="7"/>
  <c r="P229" i="17" s="1"/>
  <c r="N227" i="18" s="1"/>
  <c r="AN12" i="7"/>
  <c r="O229" i="17" s="1"/>
  <c r="M227" i="18" s="1"/>
  <c r="AM12" i="7"/>
  <c r="N229" i="17" s="1"/>
  <c r="L227" i="18" s="1"/>
  <c r="AL12" i="7"/>
  <c r="M229" i="17" s="1"/>
  <c r="K227" i="18" s="1"/>
  <c r="AK12" i="7"/>
  <c r="L229" i="17" s="1"/>
  <c r="J227" i="18" s="1"/>
  <c r="AJ12" i="7"/>
  <c r="K229" i="17" s="1"/>
  <c r="I227" i="18" s="1"/>
  <c r="AI12" i="7"/>
  <c r="J229" i="17" s="1"/>
  <c r="I229" i="17"/>
  <c r="AB12" i="7"/>
  <c r="B229" i="17" s="1"/>
  <c r="B227" i="18" s="1"/>
  <c r="O12" i="7"/>
  <c r="AT11" i="7"/>
  <c r="U228" i="17" s="1"/>
  <c r="S226" i="18" s="1"/>
  <c r="AS11" i="7"/>
  <c r="T228" i="17" s="1"/>
  <c r="R226" i="18" s="1"/>
  <c r="AR11" i="7"/>
  <c r="S228" i="17" s="1"/>
  <c r="Q226" i="18" s="1"/>
  <c r="AQ11" i="7"/>
  <c r="R228" i="17" s="1"/>
  <c r="P226" i="18" s="1"/>
  <c r="AP11" i="7"/>
  <c r="Q228" i="17" s="1"/>
  <c r="O226" i="18" s="1"/>
  <c r="AO11" i="7"/>
  <c r="P228" i="17" s="1"/>
  <c r="N226" i="18" s="1"/>
  <c r="AN11" i="7"/>
  <c r="O228" i="17" s="1"/>
  <c r="M226" i="18" s="1"/>
  <c r="AM11" i="7"/>
  <c r="N228" i="17" s="1"/>
  <c r="L226" i="18" s="1"/>
  <c r="AL11" i="7"/>
  <c r="M228" i="17" s="1"/>
  <c r="K226" i="18" s="1"/>
  <c r="AK11" i="7"/>
  <c r="L228" i="17" s="1"/>
  <c r="J226" i="18" s="1"/>
  <c r="AJ11" i="7"/>
  <c r="K228" i="17" s="1"/>
  <c r="I226" i="18" s="1"/>
  <c r="AI11" i="7"/>
  <c r="J228" i="17" s="1"/>
  <c r="I228" i="17"/>
  <c r="AB11" i="7"/>
  <c r="B228" i="17" s="1"/>
  <c r="B226" i="18" s="1"/>
  <c r="O11" i="7"/>
  <c r="AT10" i="7"/>
  <c r="U227" i="17" s="1"/>
  <c r="S225" i="18" s="1"/>
  <c r="AS10" i="7"/>
  <c r="T227" i="17" s="1"/>
  <c r="R225" i="18" s="1"/>
  <c r="AR10" i="7"/>
  <c r="S227" i="17" s="1"/>
  <c r="Q225" i="18" s="1"/>
  <c r="AQ10" i="7"/>
  <c r="R227" i="17" s="1"/>
  <c r="P225" i="18" s="1"/>
  <c r="AP10" i="7"/>
  <c r="Q227" i="17" s="1"/>
  <c r="O225" i="18" s="1"/>
  <c r="AO10" i="7"/>
  <c r="P227" i="17" s="1"/>
  <c r="N225" i="18" s="1"/>
  <c r="AN10" i="7"/>
  <c r="O227" i="17" s="1"/>
  <c r="M225" i="18" s="1"/>
  <c r="AM10" i="7"/>
  <c r="N227" i="17" s="1"/>
  <c r="L225" i="18" s="1"/>
  <c r="AL10" i="7"/>
  <c r="M227" i="17" s="1"/>
  <c r="K225" i="18" s="1"/>
  <c r="AK10" i="7"/>
  <c r="L227" i="17" s="1"/>
  <c r="J225" i="18" s="1"/>
  <c r="AJ10" i="7"/>
  <c r="K227" i="17" s="1"/>
  <c r="I225" i="18" s="1"/>
  <c r="AI10" i="7"/>
  <c r="J227" i="17" s="1"/>
  <c r="I227" i="17"/>
  <c r="AB10" i="7"/>
  <c r="B227" i="17" s="1"/>
  <c r="B225" i="18" s="1"/>
  <c r="O10" i="7"/>
  <c r="AT9" i="7"/>
  <c r="U226" i="17" s="1"/>
  <c r="S224" i="18" s="1"/>
  <c r="AS9" i="7"/>
  <c r="T226" i="17" s="1"/>
  <c r="R224" i="18" s="1"/>
  <c r="AR9" i="7"/>
  <c r="S226" i="17" s="1"/>
  <c r="Q224" i="18" s="1"/>
  <c r="AQ9" i="7"/>
  <c r="R226" i="17" s="1"/>
  <c r="P224" i="18" s="1"/>
  <c r="AP9" i="7"/>
  <c r="Q226" i="17" s="1"/>
  <c r="O224" i="18" s="1"/>
  <c r="AO9" i="7"/>
  <c r="P226" i="17" s="1"/>
  <c r="N224" i="18" s="1"/>
  <c r="AN9" i="7"/>
  <c r="O226" i="17" s="1"/>
  <c r="M224" i="18" s="1"/>
  <c r="AM9" i="7"/>
  <c r="N226" i="17" s="1"/>
  <c r="L224" i="18" s="1"/>
  <c r="AL9" i="7"/>
  <c r="M226" i="17" s="1"/>
  <c r="K224" i="18" s="1"/>
  <c r="AK9" i="7"/>
  <c r="L226" i="17" s="1"/>
  <c r="J224" i="18" s="1"/>
  <c r="AJ9" i="7"/>
  <c r="K226" i="17" s="1"/>
  <c r="I224" i="18" s="1"/>
  <c r="J226" i="17"/>
  <c r="I226" i="17"/>
  <c r="AB9" i="7"/>
  <c r="B226" i="17" s="1"/>
  <c r="B224" i="18" s="1"/>
  <c r="O9" i="7"/>
  <c r="V430" i="17" l="1"/>
  <c r="V342" i="17"/>
  <c r="V350" i="17"/>
  <c r="D75" i="23"/>
  <c r="C28" i="16" s="1"/>
  <c r="L75" i="23"/>
  <c r="K28" i="16" s="1"/>
  <c r="J75" i="23"/>
  <c r="I28" i="16" s="1"/>
  <c r="V360" i="17"/>
  <c r="V231" i="17"/>
  <c r="C62" i="24"/>
  <c r="B30" i="16" s="1"/>
  <c r="K62" i="24"/>
  <c r="J30" i="16" s="1"/>
  <c r="L62" i="24"/>
  <c r="K30" i="16" s="1"/>
  <c r="E62" i="24"/>
  <c r="D30" i="16" s="1"/>
  <c r="V447" i="17"/>
  <c r="F75" i="23"/>
  <c r="E28" i="16" s="1"/>
  <c r="N75" i="23"/>
  <c r="M28" i="16" s="1"/>
  <c r="C75" i="23"/>
  <c r="B28" i="16" s="1"/>
  <c r="K75" i="23"/>
  <c r="J28" i="16" s="1"/>
  <c r="E75" i="23"/>
  <c r="D28" i="16" s="1"/>
  <c r="M75" i="23"/>
  <c r="L28" i="16" s="1"/>
  <c r="H75" i="23"/>
  <c r="G28" i="16" s="1"/>
  <c r="V349" i="17"/>
  <c r="V359" i="17"/>
  <c r="V450" i="17"/>
  <c r="V229" i="17"/>
  <c r="V344" i="17"/>
  <c r="V343" i="17"/>
  <c r="V361" i="17"/>
  <c r="V457" i="17"/>
  <c r="V227" i="17"/>
  <c r="V346" i="17"/>
  <c r="V354" i="17"/>
  <c r="V364" i="17"/>
  <c r="V451" i="17"/>
  <c r="V230" i="17"/>
  <c r="V448" i="17"/>
  <c r="V226" i="17"/>
  <c r="V345" i="17"/>
  <c r="V353" i="17"/>
  <c r="V363" i="17"/>
  <c r="V446" i="17"/>
  <c r="V454" i="17"/>
  <c r="V429" i="17"/>
  <c r="V362" i="17"/>
  <c r="V228" i="17"/>
  <c r="V233" i="17"/>
  <c r="V432" i="17"/>
  <c r="V433" i="17"/>
  <c r="V340" i="17"/>
  <c r="V348" i="17"/>
  <c r="V356" i="17"/>
  <c r="V449" i="17"/>
  <c r="V458" i="17"/>
  <c r="V341" i="17"/>
  <c r="V428" i="17"/>
  <c r="V352" i="17"/>
  <c r="V453" i="17"/>
  <c r="V351" i="17"/>
  <c r="V232" i="17"/>
  <c r="V431" i="17"/>
  <c r="V339" i="17"/>
  <c r="V347" i="17"/>
  <c r="V355" i="17"/>
  <c r="V452" i="17"/>
  <c r="K454" i="18"/>
  <c r="V456" i="17"/>
  <c r="F62" i="24"/>
  <c r="E30" i="16" s="1"/>
  <c r="I62" i="24"/>
  <c r="H30" i="16" s="1"/>
  <c r="G75" i="23"/>
  <c r="F28" i="16" s="1"/>
  <c r="D62" i="24"/>
  <c r="C30" i="16" s="1"/>
  <c r="J62" i="24"/>
  <c r="I30" i="16" s="1"/>
  <c r="H445" i="18"/>
  <c r="T445" i="18" s="1"/>
  <c r="H447" i="18"/>
  <c r="T447" i="18" s="1"/>
  <c r="H449" i="18"/>
  <c r="T449" i="18" s="1"/>
  <c r="H451" i="18"/>
  <c r="T451" i="18" s="1"/>
  <c r="H454" i="18"/>
  <c r="H456" i="18"/>
  <c r="T456" i="18" s="1"/>
  <c r="H337" i="18"/>
  <c r="T337" i="18" s="1"/>
  <c r="H339" i="18"/>
  <c r="T339" i="18" s="1"/>
  <c r="H341" i="18"/>
  <c r="T341" i="18" s="1"/>
  <c r="H343" i="18"/>
  <c r="T343" i="18" s="1"/>
  <c r="H345" i="18"/>
  <c r="T345" i="18" s="1"/>
  <c r="H347" i="18"/>
  <c r="T347" i="18" s="1"/>
  <c r="H349" i="18"/>
  <c r="T349" i="18" s="1"/>
  <c r="H351" i="18"/>
  <c r="T351" i="18" s="1"/>
  <c r="H353" i="18"/>
  <c r="T353" i="18" s="1"/>
  <c r="H357" i="18"/>
  <c r="T357" i="18" s="1"/>
  <c r="H359" i="18"/>
  <c r="T359" i="18" s="1"/>
  <c r="H361" i="18"/>
  <c r="T361" i="18" s="1"/>
  <c r="G62" i="24"/>
  <c r="F30" i="16" s="1"/>
  <c r="M62" i="24"/>
  <c r="L30" i="16" s="1"/>
  <c r="H62" i="24"/>
  <c r="G30" i="16" s="1"/>
  <c r="N62" i="24"/>
  <c r="M30" i="16" s="1"/>
  <c r="H444" i="18"/>
  <c r="T444" i="18" s="1"/>
  <c r="H446" i="18"/>
  <c r="T446" i="18" s="1"/>
  <c r="H448" i="18"/>
  <c r="T448" i="18" s="1"/>
  <c r="H450" i="18"/>
  <c r="T450" i="18" s="1"/>
  <c r="H452" i="18"/>
  <c r="T452" i="18" s="1"/>
  <c r="H455" i="18"/>
  <c r="T455" i="18" s="1"/>
  <c r="H338" i="18"/>
  <c r="T338" i="18" s="1"/>
  <c r="H340" i="18"/>
  <c r="T340" i="18" s="1"/>
  <c r="H342" i="18"/>
  <c r="T342" i="18" s="1"/>
  <c r="H344" i="18"/>
  <c r="T344" i="18" s="1"/>
  <c r="H346" i="18"/>
  <c r="T346" i="18" s="1"/>
  <c r="H348" i="18"/>
  <c r="T348" i="18" s="1"/>
  <c r="H350" i="18"/>
  <c r="T350" i="18" s="1"/>
  <c r="H352" i="18"/>
  <c r="T352" i="18" s="1"/>
  <c r="H354" i="18"/>
  <c r="T354" i="18" s="1"/>
  <c r="H358" i="18"/>
  <c r="T358" i="18" s="1"/>
  <c r="H360" i="18"/>
  <c r="T360" i="18" s="1"/>
  <c r="H362" i="18"/>
  <c r="T362" i="18" s="1"/>
  <c r="AD56" i="23"/>
  <c r="D358" i="17" s="1"/>
  <c r="D356" i="18" s="1"/>
  <c r="AD55" i="23"/>
  <c r="D357" i="17" s="1"/>
  <c r="D355" i="18" s="1"/>
  <c r="H227" i="18"/>
  <c r="T227" i="18" s="1"/>
  <c r="H226" i="18"/>
  <c r="T226" i="18" s="1"/>
  <c r="H230" i="18"/>
  <c r="T230" i="18" s="1"/>
  <c r="H231" i="18"/>
  <c r="T231" i="18" s="1"/>
  <c r="H229" i="18"/>
  <c r="T229" i="18" s="1"/>
  <c r="H225" i="18"/>
  <c r="T225" i="18" s="1"/>
  <c r="H224" i="18"/>
  <c r="T224" i="18" s="1"/>
  <c r="H228" i="18"/>
  <c r="T228" i="18" s="1"/>
  <c r="H426" i="18"/>
  <c r="T426" i="18" s="1"/>
  <c r="H427" i="18"/>
  <c r="T427" i="18" s="1"/>
  <c r="H430" i="18"/>
  <c r="T430" i="18" s="1"/>
  <c r="H431" i="18"/>
  <c r="T431" i="18" s="1"/>
  <c r="O109" i="4"/>
  <c r="H429" i="18"/>
  <c r="T429" i="18" s="1"/>
  <c r="H428" i="18"/>
  <c r="T428" i="18" s="1"/>
  <c r="L11" i="16"/>
  <c r="H11" i="16"/>
  <c r="D11" i="16"/>
  <c r="K11" i="16"/>
  <c r="G11" i="16"/>
  <c r="C11" i="16"/>
  <c r="O17" i="7"/>
  <c r="O35" i="24"/>
  <c r="O19" i="24"/>
  <c r="O27" i="24"/>
  <c r="O43" i="24"/>
  <c r="O23" i="24"/>
  <c r="O39" i="24"/>
  <c r="O59" i="24"/>
  <c r="O15" i="24"/>
  <c r="O55" i="24"/>
  <c r="O31" i="24"/>
  <c r="O51" i="24"/>
  <c r="O37" i="23"/>
  <c r="O67" i="23"/>
  <c r="O12" i="23"/>
  <c r="O22" i="23"/>
  <c r="O27" i="23"/>
  <c r="O47" i="23"/>
  <c r="O72" i="23"/>
  <c r="AD10" i="23"/>
  <c r="D339" i="17" s="1"/>
  <c r="D337" i="18" s="1"/>
  <c r="AD45" i="23"/>
  <c r="D353" i="17" s="1"/>
  <c r="D351" i="18" s="1"/>
  <c r="AD25" i="23"/>
  <c r="D345" i="17" s="1"/>
  <c r="D343" i="18" s="1"/>
  <c r="AD26" i="23"/>
  <c r="D346" i="17" s="1"/>
  <c r="D344" i="18" s="1"/>
  <c r="O42" i="23"/>
  <c r="O17" i="23"/>
  <c r="O32" i="23"/>
  <c r="O62" i="23"/>
  <c r="AD11" i="23"/>
  <c r="D340" i="17" s="1"/>
  <c r="D338" i="18" s="1"/>
  <c r="AD46" i="23"/>
  <c r="D354" i="17" s="1"/>
  <c r="D352" i="18" s="1"/>
  <c r="O52" i="23"/>
  <c r="AD65" i="23"/>
  <c r="D361" i="17" s="1"/>
  <c r="D359" i="18" s="1"/>
  <c r="AD30" i="24"/>
  <c r="D451" i="17" s="1"/>
  <c r="D449" i="18" s="1"/>
  <c r="AD50" i="24"/>
  <c r="D456" i="17" s="1"/>
  <c r="D454" i="18" s="1"/>
  <c r="AD58" i="24"/>
  <c r="D458" i="17" s="1"/>
  <c r="D456" i="18" s="1"/>
  <c r="AD34" i="24"/>
  <c r="D452" i="17" s="1"/>
  <c r="D450" i="18" s="1"/>
  <c r="AD10" i="24"/>
  <c r="D446" i="17" s="1"/>
  <c r="D444" i="18" s="1"/>
  <c r="AD22" i="24"/>
  <c r="D449" i="17" s="1"/>
  <c r="D447" i="18" s="1"/>
  <c r="AD38" i="24"/>
  <c r="D453" i="17" s="1"/>
  <c r="D451" i="18" s="1"/>
  <c r="AD54" i="24"/>
  <c r="D457" i="17" s="1"/>
  <c r="D455" i="18" s="1"/>
  <c r="AD18" i="24"/>
  <c r="D448" i="17" s="1"/>
  <c r="D446" i="18" s="1"/>
  <c r="AD14" i="24"/>
  <c r="D447" i="17" s="1"/>
  <c r="D445" i="18" s="1"/>
  <c r="AD26" i="24"/>
  <c r="D450" i="17" s="1"/>
  <c r="D448" i="18" s="1"/>
  <c r="AD42" i="24"/>
  <c r="D454" i="17" s="1"/>
  <c r="D452" i="18" s="1"/>
  <c r="AD35" i="23"/>
  <c r="D349" i="17" s="1"/>
  <c r="D347" i="18" s="1"/>
  <c r="AD36" i="23"/>
  <c r="D350" i="17" s="1"/>
  <c r="D348" i="18" s="1"/>
  <c r="AD60" i="23"/>
  <c r="D359" i="17" s="1"/>
  <c r="D357" i="18" s="1"/>
  <c r="AD61" i="23"/>
  <c r="D360" i="17" s="1"/>
  <c r="D358" i="18" s="1"/>
  <c r="AD70" i="23"/>
  <c r="D363" i="17" s="1"/>
  <c r="D361" i="18" s="1"/>
  <c r="AD71" i="23"/>
  <c r="D364" i="17" s="1"/>
  <c r="D362" i="18" s="1"/>
  <c r="AD20" i="23"/>
  <c r="D343" i="17" s="1"/>
  <c r="D341" i="18" s="1"/>
  <c r="AD21" i="23"/>
  <c r="D344" i="17" s="1"/>
  <c r="D342" i="18" s="1"/>
  <c r="AD40" i="23"/>
  <c r="D351" i="17" s="1"/>
  <c r="D349" i="18" s="1"/>
  <c r="AD41" i="23"/>
  <c r="D352" i="17" s="1"/>
  <c r="D350" i="18" s="1"/>
  <c r="AD66" i="23"/>
  <c r="D362" i="17" s="1"/>
  <c r="D360" i="18" s="1"/>
  <c r="AD15" i="23"/>
  <c r="D341" i="17" s="1"/>
  <c r="D339" i="18" s="1"/>
  <c r="AD16" i="23"/>
  <c r="D342" i="17" s="1"/>
  <c r="D340" i="18" s="1"/>
  <c r="AD30" i="23"/>
  <c r="D347" i="17" s="1"/>
  <c r="D345" i="18" s="1"/>
  <c r="AD31" i="23"/>
  <c r="D348" i="17" s="1"/>
  <c r="D346" i="18" s="1"/>
  <c r="AD50" i="23"/>
  <c r="D355" i="17" s="1"/>
  <c r="D353" i="18" s="1"/>
  <c r="AD51" i="23"/>
  <c r="D356" i="17" s="1"/>
  <c r="D354" i="18" s="1"/>
  <c r="T454" i="18" l="1"/>
  <c r="N28" i="16"/>
  <c r="O62" i="24"/>
  <c r="N30" i="16"/>
  <c r="J55" i="20" s="1"/>
  <c r="O75" i="23"/>
  <c r="B10" i="8"/>
  <c r="B11" i="8"/>
  <c r="B12" i="8"/>
  <c r="B13" i="8"/>
  <c r="B14" i="8"/>
  <c r="B15" i="8"/>
  <c r="B16" i="8"/>
  <c r="B17" i="8"/>
  <c r="B19" i="8"/>
  <c r="B20" i="8"/>
  <c r="B21" i="8"/>
  <c r="B22" i="8"/>
  <c r="B23" i="8"/>
  <c r="B24" i="8"/>
  <c r="B25" i="8"/>
  <c r="B26" i="8"/>
  <c r="B27" i="8"/>
  <c r="B9" i="8"/>
  <c r="B76" i="22"/>
  <c r="B77" i="22"/>
  <c r="B78" i="22"/>
  <c r="B79" i="22"/>
  <c r="B80" i="22"/>
  <c r="B81" i="22"/>
  <c r="B82" i="22"/>
  <c r="B83" i="22"/>
  <c r="B84" i="22"/>
  <c r="B75" i="22"/>
  <c r="B63" i="22"/>
  <c r="B64" i="22"/>
  <c r="B65" i="22"/>
  <c r="B66" i="22"/>
  <c r="B67" i="22"/>
  <c r="B68" i="22"/>
  <c r="B69" i="22"/>
  <c r="B70" i="22"/>
  <c r="B71" i="22"/>
  <c r="B62" i="22"/>
  <c r="B50" i="22"/>
  <c r="B51" i="22"/>
  <c r="B52" i="22"/>
  <c r="B53" i="22"/>
  <c r="B54" i="22"/>
  <c r="B55" i="22"/>
  <c r="B56" i="22"/>
  <c r="B57" i="22"/>
  <c r="B58" i="22"/>
  <c r="B49" i="22"/>
  <c r="B37" i="22"/>
  <c r="B38" i="22"/>
  <c r="B39" i="22"/>
  <c r="B40" i="22"/>
  <c r="B41" i="22"/>
  <c r="B42" i="22"/>
  <c r="B43" i="22"/>
  <c r="B44" i="22"/>
  <c r="B45" i="22"/>
  <c r="B36" i="22"/>
  <c r="B24" i="22"/>
  <c r="B25" i="22"/>
  <c r="B26" i="22"/>
  <c r="B27" i="22"/>
  <c r="B28" i="22"/>
  <c r="B29" i="22"/>
  <c r="B30" i="22"/>
  <c r="B31" i="22"/>
  <c r="B32" i="22"/>
  <c r="B23" i="22"/>
  <c r="B18" i="22"/>
  <c r="B19" i="22"/>
  <c r="B11" i="22"/>
  <c r="B12" i="22"/>
  <c r="B13" i="22"/>
  <c r="B14" i="22"/>
  <c r="B15" i="22"/>
  <c r="B16" i="22"/>
  <c r="B10" i="22"/>
  <c r="AT71" i="22"/>
  <c r="U196" i="17" s="1"/>
  <c r="S194" i="18" s="1"/>
  <c r="AS71" i="22"/>
  <c r="T196" i="17" s="1"/>
  <c r="R194" i="18" s="1"/>
  <c r="AR71" i="22"/>
  <c r="S196" i="17" s="1"/>
  <c r="Q194" i="18" s="1"/>
  <c r="AQ71" i="22"/>
  <c r="R196" i="17" s="1"/>
  <c r="P194" i="18" s="1"/>
  <c r="AP71" i="22"/>
  <c r="Q196" i="17" s="1"/>
  <c r="O194" i="18" s="1"/>
  <c r="AO71" i="22"/>
  <c r="P196" i="17" s="1"/>
  <c r="N194" i="18" s="1"/>
  <c r="AN71" i="22"/>
  <c r="O196" i="17" s="1"/>
  <c r="M194" i="18" s="1"/>
  <c r="AM71" i="22"/>
  <c r="N196" i="17" s="1"/>
  <c r="L194" i="18" s="1"/>
  <c r="AL71" i="22"/>
  <c r="M196" i="17" s="1"/>
  <c r="K194" i="18" s="1"/>
  <c r="AK71" i="22"/>
  <c r="L196" i="17" s="1"/>
  <c r="J194" i="18" s="1"/>
  <c r="AJ71" i="22"/>
  <c r="K196" i="17" s="1"/>
  <c r="I194" i="18" s="1"/>
  <c r="AI71" i="22"/>
  <c r="J196" i="17" s="1"/>
  <c r="AH71" i="22"/>
  <c r="I196" i="17" s="1"/>
  <c r="AB71" i="22"/>
  <c r="B196" i="17" s="1"/>
  <c r="B194" i="18" s="1"/>
  <c r="O71" i="22"/>
  <c r="AT70" i="22"/>
  <c r="U195" i="17" s="1"/>
  <c r="S193" i="18" s="1"/>
  <c r="AS70" i="22"/>
  <c r="T195" i="17" s="1"/>
  <c r="R193" i="18" s="1"/>
  <c r="AR70" i="22"/>
  <c r="S195" i="17" s="1"/>
  <c r="Q193" i="18" s="1"/>
  <c r="AQ70" i="22"/>
  <c r="R195" i="17" s="1"/>
  <c r="P193" i="18" s="1"/>
  <c r="AP70" i="22"/>
  <c r="Q195" i="17" s="1"/>
  <c r="O193" i="18" s="1"/>
  <c r="AO70" i="22"/>
  <c r="P195" i="17" s="1"/>
  <c r="N193" i="18" s="1"/>
  <c r="AN70" i="22"/>
  <c r="O195" i="17" s="1"/>
  <c r="M193" i="18" s="1"/>
  <c r="AM70" i="22"/>
  <c r="N195" i="17" s="1"/>
  <c r="L193" i="18" s="1"/>
  <c r="AL70" i="22"/>
  <c r="M195" i="17" s="1"/>
  <c r="K193" i="18" s="1"/>
  <c r="AK70" i="22"/>
  <c r="L195" i="17" s="1"/>
  <c r="J193" i="18" s="1"/>
  <c r="AJ70" i="22"/>
  <c r="K195" i="17" s="1"/>
  <c r="I193" i="18" s="1"/>
  <c r="AI70" i="22"/>
  <c r="J195" i="17" s="1"/>
  <c r="AH70" i="22"/>
  <c r="I195" i="17" s="1"/>
  <c r="AB70" i="22"/>
  <c r="B195" i="17" s="1"/>
  <c r="B193" i="18" s="1"/>
  <c r="O70" i="22"/>
  <c r="AT69" i="22"/>
  <c r="U194" i="17" s="1"/>
  <c r="S192" i="18" s="1"/>
  <c r="AS69" i="22"/>
  <c r="T194" i="17" s="1"/>
  <c r="R192" i="18" s="1"/>
  <c r="AR69" i="22"/>
  <c r="S194" i="17" s="1"/>
  <c r="Q192" i="18" s="1"/>
  <c r="AQ69" i="22"/>
  <c r="R194" i="17" s="1"/>
  <c r="P192" i="18" s="1"/>
  <c r="AP69" i="22"/>
  <c r="Q194" i="17" s="1"/>
  <c r="O192" i="18" s="1"/>
  <c r="AO69" i="22"/>
  <c r="P194" i="17" s="1"/>
  <c r="N192" i="18" s="1"/>
  <c r="AN69" i="22"/>
  <c r="O194" i="17" s="1"/>
  <c r="M192" i="18" s="1"/>
  <c r="AM69" i="22"/>
  <c r="N194" i="17" s="1"/>
  <c r="L192" i="18" s="1"/>
  <c r="AL69" i="22"/>
  <c r="M194" i="17" s="1"/>
  <c r="K192" i="18" s="1"/>
  <c r="AK69" i="22"/>
  <c r="L194" i="17" s="1"/>
  <c r="J192" i="18" s="1"/>
  <c r="AJ69" i="22"/>
  <c r="K194" i="17" s="1"/>
  <c r="I192" i="18" s="1"/>
  <c r="AI69" i="22"/>
  <c r="J194" i="17" s="1"/>
  <c r="AH69" i="22"/>
  <c r="I194" i="17" s="1"/>
  <c r="AB69" i="22"/>
  <c r="B194" i="17" s="1"/>
  <c r="B192" i="18" s="1"/>
  <c r="O69" i="22"/>
  <c r="AT68" i="22"/>
  <c r="U193" i="17" s="1"/>
  <c r="S191" i="18" s="1"/>
  <c r="AS68" i="22"/>
  <c r="T193" i="17" s="1"/>
  <c r="R191" i="18" s="1"/>
  <c r="AR68" i="22"/>
  <c r="S193" i="17" s="1"/>
  <c r="Q191" i="18" s="1"/>
  <c r="AQ68" i="22"/>
  <c r="R193" i="17" s="1"/>
  <c r="P191" i="18" s="1"/>
  <c r="AP68" i="22"/>
  <c r="Q193" i="17" s="1"/>
  <c r="O191" i="18" s="1"/>
  <c r="AO68" i="22"/>
  <c r="P193" i="17" s="1"/>
  <c r="N191" i="18" s="1"/>
  <c r="AN68" i="22"/>
  <c r="O193" i="17" s="1"/>
  <c r="M191" i="18" s="1"/>
  <c r="AM68" i="22"/>
  <c r="N193" i="17" s="1"/>
  <c r="L191" i="18" s="1"/>
  <c r="AL68" i="22"/>
  <c r="M193" i="17" s="1"/>
  <c r="K191" i="18" s="1"/>
  <c r="AK68" i="22"/>
  <c r="L193" i="17" s="1"/>
  <c r="J191" i="18" s="1"/>
  <c r="AJ68" i="22"/>
  <c r="K193" i="17" s="1"/>
  <c r="I191" i="18" s="1"/>
  <c r="AI68" i="22"/>
  <c r="J193" i="17" s="1"/>
  <c r="AH68" i="22"/>
  <c r="I193" i="17" s="1"/>
  <c r="AB68" i="22"/>
  <c r="B193" i="17" s="1"/>
  <c r="B191" i="18" s="1"/>
  <c r="O68" i="22"/>
  <c r="AT67" i="22"/>
  <c r="U192" i="17" s="1"/>
  <c r="S190" i="18" s="1"/>
  <c r="AS67" i="22"/>
  <c r="T192" i="17" s="1"/>
  <c r="R190" i="18" s="1"/>
  <c r="AR67" i="22"/>
  <c r="S192" i="17" s="1"/>
  <c r="Q190" i="18" s="1"/>
  <c r="AQ67" i="22"/>
  <c r="R192" i="17" s="1"/>
  <c r="P190" i="18" s="1"/>
  <c r="AP67" i="22"/>
  <c r="Q192" i="17" s="1"/>
  <c r="O190" i="18" s="1"/>
  <c r="AO67" i="22"/>
  <c r="P192" i="17" s="1"/>
  <c r="N190" i="18" s="1"/>
  <c r="AN67" i="22"/>
  <c r="O192" i="17" s="1"/>
  <c r="M190" i="18" s="1"/>
  <c r="AM67" i="22"/>
  <c r="N192" i="17" s="1"/>
  <c r="L190" i="18" s="1"/>
  <c r="AL67" i="22"/>
  <c r="M192" i="17" s="1"/>
  <c r="K190" i="18" s="1"/>
  <c r="AK67" i="22"/>
  <c r="L192" i="17" s="1"/>
  <c r="J190" i="18" s="1"/>
  <c r="AJ67" i="22"/>
  <c r="K192" i="17" s="1"/>
  <c r="I190" i="18" s="1"/>
  <c r="AI67" i="22"/>
  <c r="J192" i="17" s="1"/>
  <c r="AH67" i="22"/>
  <c r="I192" i="17" s="1"/>
  <c r="AB67" i="22"/>
  <c r="B192" i="17" s="1"/>
  <c r="B190" i="18" s="1"/>
  <c r="O67" i="22"/>
  <c r="AT66" i="22"/>
  <c r="U191" i="17" s="1"/>
  <c r="S189" i="18" s="1"/>
  <c r="AS66" i="22"/>
  <c r="T191" i="17" s="1"/>
  <c r="R189" i="18" s="1"/>
  <c r="AR66" i="22"/>
  <c r="S191" i="17" s="1"/>
  <c r="Q189" i="18" s="1"/>
  <c r="AQ66" i="22"/>
  <c r="R191" i="17" s="1"/>
  <c r="P189" i="18" s="1"/>
  <c r="AP66" i="22"/>
  <c r="Q191" i="17" s="1"/>
  <c r="O189" i="18" s="1"/>
  <c r="AO66" i="22"/>
  <c r="P191" i="17" s="1"/>
  <c r="N189" i="18" s="1"/>
  <c r="AN66" i="22"/>
  <c r="O191" i="17" s="1"/>
  <c r="M189" i="18" s="1"/>
  <c r="AM66" i="22"/>
  <c r="N191" i="17" s="1"/>
  <c r="L189" i="18" s="1"/>
  <c r="AL66" i="22"/>
  <c r="M191" i="17" s="1"/>
  <c r="K189" i="18" s="1"/>
  <c r="AK66" i="22"/>
  <c r="L191" i="17" s="1"/>
  <c r="J189" i="18" s="1"/>
  <c r="AJ66" i="22"/>
  <c r="K191" i="17" s="1"/>
  <c r="I189" i="18" s="1"/>
  <c r="AI66" i="22"/>
  <c r="J191" i="17" s="1"/>
  <c r="AH66" i="22"/>
  <c r="I191" i="17" s="1"/>
  <c r="AB66" i="22"/>
  <c r="B191" i="17" s="1"/>
  <c r="B189" i="18" s="1"/>
  <c r="O66" i="22"/>
  <c r="AT65" i="22"/>
  <c r="U190" i="17" s="1"/>
  <c r="S188" i="18" s="1"/>
  <c r="AS65" i="22"/>
  <c r="T190" i="17" s="1"/>
  <c r="R188" i="18" s="1"/>
  <c r="AR65" i="22"/>
  <c r="S190" i="17" s="1"/>
  <c r="Q188" i="18" s="1"/>
  <c r="AQ65" i="22"/>
  <c r="R190" i="17" s="1"/>
  <c r="P188" i="18" s="1"/>
  <c r="AP65" i="22"/>
  <c r="Q190" i="17" s="1"/>
  <c r="O188" i="18" s="1"/>
  <c r="AO65" i="22"/>
  <c r="P190" i="17" s="1"/>
  <c r="N188" i="18" s="1"/>
  <c r="AN65" i="22"/>
  <c r="O190" i="17" s="1"/>
  <c r="M188" i="18" s="1"/>
  <c r="AM65" i="22"/>
  <c r="N190" i="17" s="1"/>
  <c r="L188" i="18" s="1"/>
  <c r="AL65" i="22"/>
  <c r="M190" i="17" s="1"/>
  <c r="K188" i="18" s="1"/>
  <c r="AK65" i="22"/>
  <c r="L190" i="17" s="1"/>
  <c r="J188" i="18" s="1"/>
  <c r="AJ65" i="22"/>
  <c r="K190" i="17" s="1"/>
  <c r="I188" i="18" s="1"/>
  <c r="AI65" i="22"/>
  <c r="J190" i="17" s="1"/>
  <c r="AH65" i="22"/>
  <c r="I190" i="17" s="1"/>
  <c r="AB65" i="22"/>
  <c r="B190" i="17" s="1"/>
  <c r="B188" i="18" s="1"/>
  <c r="O65" i="22"/>
  <c r="AT64" i="22"/>
  <c r="U189" i="17" s="1"/>
  <c r="S187" i="18" s="1"/>
  <c r="AS64" i="22"/>
  <c r="T189" i="17" s="1"/>
  <c r="R187" i="18" s="1"/>
  <c r="AR64" i="22"/>
  <c r="S189" i="17" s="1"/>
  <c r="Q187" i="18" s="1"/>
  <c r="AQ64" i="22"/>
  <c r="R189" i="17" s="1"/>
  <c r="P187" i="18" s="1"/>
  <c r="AP64" i="22"/>
  <c r="Q189" i="17" s="1"/>
  <c r="O187" i="18" s="1"/>
  <c r="AO64" i="22"/>
  <c r="P189" i="17" s="1"/>
  <c r="N187" i="18" s="1"/>
  <c r="AN64" i="22"/>
  <c r="O189" i="17" s="1"/>
  <c r="M187" i="18" s="1"/>
  <c r="AM64" i="22"/>
  <c r="N189" i="17" s="1"/>
  <c r="L187" i="18" s="1"/>
  <c r="AL64" i="22"/>
  <c r="M189" i="17" s="1"/>
  <c r="K187" i="18" s="1"/>
  <c r="AK64" i="22"/>
  <c r="L189" i="17" s="1"/>
  <c r="J187" i="18" s="1"/>
  <c r="AJ64" i="22"/>
  <c r="K189" i="17" s="1"/>
  <c r="I187" i="18" s="1"/>
  <c r="AI64" i="22"/>
  <c r="J189" i="17" s="1"/>
  <c r="AH64" i="22"/>
  <c r="I189" i="17" s="1"/>
  <c r="AB64" i="22"/>
  <c r="B189" i="17" s="1"/>
  <c r="B187" i="18" s="1"/>
  <c r="O64" i="22"/>
  <c r="AT63" i="22"/>
  <c r="U188" i="17" s="1"/>
  <c r="S186" i="18" s="1"/>
  <c r="AS63" i="22"/>
  <c r="T188" i="17" s="1"/>
  <c r="R186" i="18" s="1"/>
  <c r="AR63" i="22"/>
  <c r="S188" i="17" s="1"/>
  <c r="Q186" i="18" s="1"/>
  <c r="AQ63" i="22"/>
  <c r="R188" i="17" s="1"/>
  <c r="P186" i="18" s="1"/>
  <c r="AP63" i="22"/>
  <c r="Q188" i="17" s="1"/>
  <c r="O186" i="18" s="1"/>
  <c r="AO63" i="22"/>
  <c r="P188" i="17" s="1"/>
  <c r="N186" i="18" s="1"/>
  <c r="AN63" i="22"/>
  <c r="O188" i="17" s="1"/>
  <c r="M186" i="18" s="1"/>
  <c r="AM63" i="22"/>
  <c r="N188" i="17" s="1"/>
  <c r="L186" i="18" s="1"/>
  <c r="AL63" i="22"/>
  <c r="M188" i="17" s="1"/>
  <c r="K186" i="18" s="1"/>
  <c r="AK63" i="22"/>
  <c r="L188" i="17" s="1"/>
  <c r="J186" i="18" s="1"/>
  <c r="AJ63" i="22"/>
  <c r="K188" i="17" s="1"/>
  <c r="I186" i="18" s="1"/>
  <c r="AI63" i="22"/>
  <c r="J188" i="17" s="1"/>
  <c r="AH63" i="22"/>
  <c r="I188" i="17" s="1"/>
  <c r="AB63" i="22"/>
  <c r="B188" i="17" s="1"/>
  <c r="B186" i="18" s="1"/>
  <c r="O63" i="22"/>
  <c r="AT62" i="22"/>
  <c r="U187" i="17" s="1"/>
  <c r="S185" i="18" s="1"/>
  <c r="AS62" i="22"/>
  <c r="T187" i="17" s="1"/>
  <c r="R185" i="18" s="1"/>
  <c r="AR62" i="22"/>
  <c r="S187" i="17" s="1"/>
  <c r="Q185" i="18" s="1"/>
  <c r="AQ62" i="22"/>
  <c r="R187" i="17" s="1"/>
  <c r="P185" i="18" s="1"/>
  <c r="AP62" i="22"/>
  <c r="Q187" i="17" s="1"/>
  <c r="O185" i="18" s="1"/>
  <c r="AO62" i="22"/>
  <c r="P187" i="17" s="1"/>
  <c r="N185" i="18" s="1"/>
  <c r="AN62" i="22"/>
  <c r="O187" i="17" s="1"/>
  <c r="M185" i="18" s="1"/>
  <c r="AM62" i="22"/>
  <c r="N187" i="17" s="1"/>
  <c r="L185" i="18" s="1"/>
  <c r="AL62" i="22"/>
  <c r="M187" i="17" s="1"/>
  <c r="K185" i="18" s="1"/>
  <c r="AK62" i="22"/>
  <c r="L187" i="17" s="1"/>
  <c r="J185" i="18" s="1"/>
  <c r="AJ62" i="22"/>
  <c r="K187" i="17" s="1"/>
  <c r="I185" i="18" s="1"/>
  <c r="AI62" i="22"/>
  <c r="J187" i="17" s="1"/>
  <c r="AH62" i="22"/>
  <c r="I187" i="17" s="1"/>
  <c r="AB62" i="22"/>
  <c r="B187" i="17" s="1"/>
  <c r="B185" i="18" s="1"/>
  <c r="O62" i="22"/>
  <c r="N85" i="22"/>
  <c r="M85" i="22"/>
  <c r="L85" i="22"/>
  <c r="K85" i="22"/>
  <c r="J85" i="22"/>
  <c r="I85" i="22"/>
  <c r="H85" i="22"/>
  <c r="G85" i="22"/>
  <c r="F85" i="22"/>
  <c r="E85" i="22"/>
  <c r="D85" i="22"/>
  <c r="C85" i="22"/>
  <c r="AT84" i="22"/>
  <c r="U206" i="17" s="1"/>
  <c r="S204" i="18" s="1"/>
  <c r="AS84" i="22"/>
  <c r="T206" i="17" s="1"/>
  <c r="R204" i="18" s="1"/>
  <c r="AR84" i="22"/>
  <c r="S206" i="17" s="1"/>
  <c r="Q204" i="18" s="1"/>
  <c r="AQ84" i="22"/>
  <c r="R206" i="17" s="1"/>
  <c r="P204" i="18" s="1"/>
  <c r="AP84" i="22"/>
  <c r="Q206" i="17" s="1"/>
  <c r="O204" i="18" s="1"/>
  <c r="AO84" i="22"/>
  <c r="P206" i="17" s="1"/>
  <c r="N204" i="18" s="1"/>
  <c r="AN84" i="22"/>
  <c r="O206" i="17" s="1"/>
  <c r="M204" i="18" s="1"/>
  <c r="AM84" i="22"/>
  <c r="N206" i="17" s="1"/>
  <c r="L204" i="18" s="1"/>
  <c r="AL84" i="22"/>
  <c r="M206" i="17" s="1"/>
  <c r="K204" i="18" s="1"/>
  <c r="AK84" i="22"/>
  <c r="L206" i="17" s="1"/>
  <c r="J204" i="18" s="1"/>
  <c r="AJ84" i="22"/>
  <c r="K206" i="17" s="1"/>
  <c r="I204" i="18" s="1"/>
  <c r="AI84" i="22"/>
  <c r="J206" i="17" s="1"/>
  <c r="AH84" i="22"/>
  <c r="I206" i="17" s="1"/>
  <c r="AB84" i="22"/>
  <c r="B206" i="17" s="1"/>
  <c r="B204" i="18" s="1"/>
  <c r="O84" i="22"/>
  <c r="AT83" i="22"/>
  <c r="U205" i="17" s="1"/>
  <c r="S203" i="18" s="1"/>
  <c r="AS83" i="22"/>
  <c r="T205" i="17" s="1"/>
  <c r="R203" i="18" s="1"/>
  <c r="AR83" i="22"/>
  <c r="S205" i="17" s="1"/>
  <c r="Q203" i="18" s="1"/>
  <c r="AQ83" i="22"/>
  <c r="R205" i="17" s="1"/>
  <c r="P203" i="18" s="1"/>
  <c r="AP83" i="22"/>
  <c r="Q205" i="17" s="1"/>
  <c r="O203" i="18" s="1"/>
  <c r="AO83" i="22"/>
  <c r="P205" i="17" s="1"/>
  <c r="N203" i="18" s="1"/>
  <c r="AN83" i="22"/>
  <c r="O205" i="17" s="1"/>
  <c r="M203" i="18" s="1"/>
  <c r="AM83" i="22"/>
  <c r="N205" i="17" s="1"/>
  <c r="L203" i="18" s="1"/>
  <c r="AL83" i="22"/>
  <c r="M205" i="17" s="1"/>
  <c r="K203" i="18" s="1"/>
  <c r="AK83" i="22"/>
  <c r="L205" i="17" s="1"/>
  <c r="J203" i="18" s="1"/>
  <c r="AJ83" i="22"/>
  <c r="K205" i="17" s="1"/>
  <c r="I203" i="18" s="1"/>
  <c r="AI83" i="22"/>
  <c r="J205" i="17" s="1"/>
  <c r="AH83" i="22"/>
  <c r="I205" i="17" s="1"/>
  <c r="AB83" i="22"/>
  <c r="B205" i="17" s="1"/>
  <c r="B203" i="18" s="1"/>
  <c r="O83" i="22"/>
  <c r="AT82" i="22"/>
  <c r="U204" i="17" s="1"/>
  <c r="S202" i="18" s="1"/>
  <c r="AS82" i="22"/>
  <c r="T204" i="17" s="1"/>
  <c r="R202" i="18" s="1"/>
  <c r="AR82" i="22"/>
  <c r="S204" i="17" s="1"/>
  <c r="Q202" i="18" s="1"/>
  <c r="AQ82" i="22"/>
  <c r="R204" i="17" s="1"/>
  <c r="P202" i="18" s="1"/>
  <c r="AP82" i="22"/>
  <c r="Q204" i="17" s="1"/>
  <c r="O202" i="18" s="1"/>
  <c r="AO82" i="22"/>
  <c r="P204" i="17" s="1"/>
  <c r="N202" i="18" s="1"/>
  <c r="AN82" i="22"/>
  <c r="O204" i="17" s="1"/>
  <c r="M202" i="18" s="1"/>
  <c r="AM82" i="22"/>
  <c r="N204" i="17" s="1"/>
  <c r="L202" i="18" s="1"/>
  <c r="AL82" i="22"/>
  <c r="M204" i="17" s="1"/>
  <c r="K202" i="18" s="1"/>
  <c r="AK82" i="22"/>
  <c r="L204" i="17" s="1"/>
  <c r="J202" i="18" s="1"/>
  <c r="AJ82" i="22"/>
  <c r="K204" i="17" s="1"/>
  <c r="I202" i="18" s="1"/>
  <c r="AI82" i="22"/>
  <c r="J204" i="17" s="1"/>
  <c r="AH82" i="22"/>
  <c r="I204" i="17" s="1"/>
  <c r="AB82" i="22"/>
  <c r="B204" i="17" s="1"/>
  <c r="B202" i="18" s="1"/>
  <c r="O82" i="22"/>
  <c r="AT81" i="22"/>
  <c r="U203" i="17" s="1"/>
  <c r="S201" i="18" s="1"/>
  <c r="AS81" i="22"/>
  <c r="T203" i="17" s="1"/>
  <c r="R201" i="18" s="1"/>
  <c r="AR81" i="22"/>
  <c r="S203" i="17" s="1"/>
  <c r="Q201" i="18" s="1"/>
  <c r="AQ81" i="22"/>
  <c r="R203" i="17" s="1"/>
  <c r="P201" i="18" s="1"/>
  <c r="AP81" i="22"/>
  <c r="Q203" i="17" s="1"/>
  <c r="O201" i="18" s="1"/>
  <c r="AO81" i="22"/>
  <c r="P203" i="17" s="1"/>
  <c r="N201" i="18" s="1"/>
  <c r="AN81" i="22"/>
  <c r="O203" i="17" s="1"/>
  <c r="M201" i="18" s="1"/>
  <c r="AM81" i="22"/>
  <c r="N203" i="17" s="1"/>
  <c r="L201" i="18" s="1"/>
  <c r="AL81" i="22"/>
  <c r="M203" i="17" s="1"/>
  <c r="K201" i="18" s="1"/>
  <c r="AK81" i="22"/>
  <c r="L203" i="17" s="1"/>
  <c r="J201" i="18" s="1"/>
  <c r="AJ81" i="22"/>
  <c r="K203" i="17" s="1"/>
  <c r="I201" i="18" s="1"/>
  <c r="AI81" i="22"/>
  <c r="J203" i="17" s="1"/>
  <c r="AH81" i="22"/>
  <c r="I203" i="17" s="1"/>
  <c r="AB81" i="22"/>
  <c r="B203" i="17" s="1"/>
  <c r="B201" i="18" s="1"/>
  <c r="O81" i="22"/>
  <c r="AT80" i="22"/>
  <c r="U202" i="17" s="1"/>
  <c r="S200" i="18" s="1"/>
  <c r="AS80" i="22"/>
  <c r="T202" i="17" s="1"/>
  <c r="R200" i="18" s="1"/>
  <c r="AR80" i="22"/>
  <c r="S202" i="17" s="1"/>
  <c r="Q200" i="18" s="1"/>
  <c r="AQ80" i="22"/>
  <c r="R202" i="17" s="1"/>
  <c r="P200" i="18" s="1"/>
  <c r="AP80" i="22"/>
  <c r="Q202" i="17" s="1"/>
  <c r="O200" i="18" s="1"/>
  <c r="AO80" i="22"/>
  <c r="P202" i="17" s="1"/>
  <c r="N200" i="18" s="1"/>
  <c r="AN80" i="22"/>
  <c r="O202" i="17" s="1"/>
  <c r="M200" i="18" s="1"/>
  <c r="AM80" i="22"/>
  <c r="N202" i="17" s="1"/>
  <c r="L200" i="18" s="1"/>
  <c r="AL80" i="22"/>
  <c r="M202" i="17" s="1"/>
  <c r="K200" i="18" s="1"/>
  <c r="AK80" i="22"/>
  <c r="L202" i="17" s="1"/>
  <c r="J200" i="18" s="1"/>
  <c r="AJ80" i="22"/>
  <c r="K202" i="17" s="1"/>
  <c r="I200" i="18" s="1"/>
  <c r="AI80" i="22"/>
  <c r="J202" i="17" s="1"/>
  <c r="AH80" i="22"/>
  <c r="I202" i="17" s="1"/>
  <c r="AB80" i="22"/>
  <c r="B202" i="17" s="1"/>
  <c r="B200" i="18" s="1"/>
  <c r="O80" i="22"/>
  <c r="AT79" i="22"/>
  <c r="U201" i="17" s="1"/>
  <c r="S199" i="18" s="1"/>
  <c r="AS79" i="22"/>
  <c r="T201" i="17" s="1"/>
  <c r="R199" i="18" s="1"/>
  <c r="AR79" i="22"/>
  <c r="S201" i="17" s="1"/>
  <c r="Q199" i="18" s="1"/>
  <c r="AQ79" i="22"/>
  <c r="R201" i="17" s="1"/>
  <c r="P199" i="18" s="1"/>
  <c r="AP79" i="22"/>
  <c r="Q201" i="17" s="1"/>
  <c r="O199" i="18" s="1"/>
  <c r="AO79" i="22"/>
  <c r="P201" i="17" s="1"/>
  <c r="N199" i="18" s="1"/>
  <c r="AN79" i="22"/>
  <c r="O201" i="17" s="1"/>
  <c r="M199" i="18" s="1"/>
  <c r="AM79" i="22"/>
  <c r="N201" i="17" s="1"/>
  <c r="L199" i="18" s="1"/>
  <c r="AL79" i="22"/>
  <c r="M201" i="17" s="1"/>
  <c r="K199" i="18" s="1"/>
  <c r="AK79" i="22"/>
  <c r="L201" i="17" s="1"/>
  <c r="J199" i="18" s="1"/>
  <c r="AJ79" i="22"/>
  <c r="K201" i="17" s="1"/>
  <c r="I199" i="18" s="1"/>
  <c r="AI79" i="22"/>
  <c r="J201" i="17" s="1"/>
  <c r="AH79" i="22"/>
  <c r="I201" i="17" s="1"/>
  <c r="AB79" i="22"/>
  <c r="B201" i="17" s="1"/>
  <c r="B199" i="18" s="1"/>
  <c r="O79" i="22"/>
  <c r="AT78" i="22"/>
  <c r="U200" i="17" s="1"/>
  <c r="S198" i="18" s="1"/>
  <c r="AS78" i="22"/>
  <c r="T200" i="17" s="1"/>
  <c r="R198" i="18" s="1"/>
  <c r="AR78" i="22"/>
  <c r="S200" i="17" s="1"/>
  <c r="Q198" i="18" s="1"/>
  <c r="AQ78" i="22"/>
  <c r="R200" i="17" s="1"/>
  <c r="P198" i="18" s="1"/>
  <c r="AP78" i="22"/>
  <c r="Q200" i="17" s="1"/>
  <c r="O198" i="18" s="1"/>
  <c r="AO78" i="22"/>
  <c r="P200" i="17" s="1"/>
  <c r="N198" i="18" s="1"/>
  <c r="AN78" i="22"/>
  <c r="O200" i="17" s="1"/>
  <c r="M198" i="18" s="1"/>
  <c r="AM78" i="22"/>
  <c r="N200" i="17" s="1"/>
  <c r="L198" i="18" s="1"/>
  <c r="AL78" i="22"/>
  <c r="M200" i="17" s="1"/>
  <c r="K198" i="18" s="1"/>
  <c r="AK78" i="22"/>
  <c r="L200" i="17" s="1"/>
  <c r="J198" i="18" s="1"/>
  <c r="AJ78" i="22"/>
  <c r="K200" i="17" s="1"/>
  <c r="I198" i="18" s="1"/>
  <c r="AI78" i="22"/>
  <c r="J200" i="17" s="1"/>
  <c r="AH78" i="22"/>
  <c r="I200" i="17" s="1"/>
  <c r="AB78" i="22"/>
  <c r="B200" i="17" s="1"/>
  <c r="B198" i="18" s="1"/>
  <c r="O78" i="22"/>
  <c r="AT77" i="22"/>
  <c r="U199" i="17" s="1"/>
  <c r="S197" i="18" s="1"/>
  <c r="AS77" i="22"/>
  <c r="T199" i="17" s="1"/>
  <c r="R197" i="18" s="1"/>
  <c r="AR77" i="22"/>
  <c r="S199" i="17" s="1"/>
  <c r="Q197" i="18" s="1"/>
  <c r="AQ77" i="22"/>
  <c r="R199" i="17" s="1"/>
  <c r="P197" i="18" s="1"/>
  <c r="AP77" i="22"/>
  <c r="Q199" i="17" s="1"/>
  <c r="O197" i="18" s="1"/>
  <c r="AO77" i="22"/>
  <c r="P199" i="17" s="1"/>
  <c r="N197" i="18" s="1"/>
  <c r="AN77" i="22"/>
  <c r="O199" i="17" s="1"/>
  <c r="M197" i="18" s="1"/>
  <c r="AM77" i="22"/>
  <c r="N199" i="17" s="1"/>
  <c r="L197" i="18" s="1"/>
  <c r="AL77" i="22"/>
  <c r="M199" i="17" s="1"/>
  <c r="K197" i="18" s="1"/>
  <c r="AK77" i="22"/>
  <c r="L199" i="17" s="1"/>
  <c r="J197" i="18" s="1"/>
  <c r="AJ77" i="22"/>
  <c r="K199" i="17" s="1"/>
  <c r="I197" i="18" s="1"/>
  <c r="AI77" i="22"/>
  <c r="J199" i="17" s="1"/>
  <c r="AH77" i="22"/>
  <c r="I199" i="17" s="1"/>
  <c r="AB77" i="22"/>
  <c r="B199" i="17" s="1"/>
  <c r="B197" i="18" s="1"/>
  <c r="O77" i="22"/>
  <c r="AT76" i="22"/>
  <c r="U198" i="17" s="1"/>
  <c r="S196" i="18" s="1"/>
  <c r="AS76" i="22"/>
  <c r="T198" i="17" s="1"/>
  <c r="R196" i="18" s="1"/>
  <c r="AR76" i="22"/>
  <c r="S198" i="17" s="1"/>
  <c r="Q196" i="18" s="1"/>
  <c r="AQ76" i="22"/>
  <c r="R198" i="17" s="1"/>
  <c r="P196" i="18" s="1"/>
  <c r="AP76" i="22"/>
  <c r="Q198" i="17" s="1"/>
  <c r="O196" i="18" s="1"/>
  <c r="AO76" i="22"/>
  <c r="P198" i="17" s="1"/>
  <c r="N196" i="18" s="1"/>
  <c r="AN76" i="22"/>
  <c r="O198" i="17" s="1"/>
  <c r="M196" i="18" s="1"/>
  <c r="AM76" i="22"/>
  <c r="N198" i="17" s="1"/>
  <c r="L196" i="18" s="1"/>
  <c r="AL76" i="22"/>
  <c r="M198" i="17" s="1"/>
  <c r="K196" i="18" s="1"/>
  <c r="AK76" i="22"/>
  <c r="L198" i="17" s="1"/>
  <c r="J196" i="18" s="1"/>
  <c r="AJ76" i="22"/>
  <c r="K198" i="17" s="1"/>
  <c r="I196" i="18" s="1"/>
  <c r="AI76" i="22"/>
  <c r="J198" i="17" s="1"/>
  <c r="AH76" i="22"/>
  <c r="I198" i="17" s="1"/>
  <c r="AB76" i="22"/>
  <c r="B198" i="17" s="1"/>
  <c r="B196" i="18" s="1"/>
  <c r="O76" i="22"/>
  <c r="AT75" i="22"/>
  <c r="U197" i="17" s="1"/>
  <c r="S195" i="18" s="1"/>
  <c r="AS75" i="22"/>
  <c r="T197" i="17" s="1"/>
  <c r="R195" i="18" s="1"/>
  <c r="AR75" i="22"/>
  <c r="S197" i="17" s="1"/>
  <c r="Q195" i="18" s="1"/>
  <c r="AQ75" i="22"/>
  <c r="R197" i="17" s="1"/>
  <c r="P195" i="18" s="1"/>
  <c r="AP75" i="22"/>
  <c r="Q197" i="17" s="1"/>
  <c r="O195" i="18" s="1"/>
  <c r="AO75" i="22"/>
  <c r="P197" i="17" s="1"/>
  <c r="N195" i="18" s="1"/>
  <c r="AN75" i="22"/>
  <c r="O197" i="17" s="1"/>
  <c r="M195" i="18" s="1"/>
  <c r="AM75" i="22"/>
  <c r="N197" i="17" s="1"/>
  <c r="L195" i="18" s="1"/>
  <c r="AL75" i="22"/>
  <c r="M197" i="17" s="1"/>
  <c r="K195" i="18" s="1"/>
  <c r="AK75" i="22"/>
  <c r="L197" i="17" s="1"/>
  <c r="J195" i="18" s="1"/>
  <c r="AJ75" i="22"/>
  <c r="K197" i="17" s="1"/>
  <c r="I195" i="18" s="1"/>
  <c r="AI75" i="22"/>
  <c r="J197" i="17" s="1"/>
  <c r="AH75" i="22"/>
  <c r="I197" i="17" s="1"/>
  <c r="AB75" i="22"/>
  <c r="B197" i="17" s="1"/>
  <c r="B195" i="18" s="1"/>
  <c r="O75" i="22"/>
  <c r="N59" i="22"/>
  <c r="M59" i="22"/>
  <c r="L59" i="22"/>
  <c r="K59" i="22"/>
  <c r="J59" i="22"/>
  <c r="I59" i="22"/>
  <c r="H59" i="22"/>
  <c r="G59" i="22"/>
  <c r="F59" i="22"/>
  <c r="E59" i="22"/>
  <c r="D59" i="22"/>
  <c r="C59" i="22"/>
  <c r="AT58" i="22"/>
  <c r="U186" i="17" s="1"/>
  <c r="S184" i="18" s="1"/>
  <c r="AS58" i="22"/>
  <c r="T186" i="17" s="1"/>
  <c r="R184" i="18" s="1"/>
  <c r="AR58" i="22"/>
  <c r="S186" i="17" s="1"/>
  <c r="Q184" i="18" s="1"/>
  <c r="AQ58" i="22"/>
  <c r="R186" i="17" s="1"/>
  <c r="P184" i="18" s="1"/>
  <c r="AP58" i="22"/>
  <c r="Q186" i="17" s="1"/>
  <c r="O184" i="18" s="1"/>
  <c r="AO58" i="22"/>
  <c r="P186" i="17" s="1"/>
  <c r="N184" i="18" s="1"/>
  <c r="AN58" i="22"/>
  <c r="O186" i="17" s="1"/>
  <c r="M184" i="18" s="1"/>
  <c r="AM58" i="22"/>
  <c r="N186" i="17" s="1"/>
  <c r="L184" i="18" s="1"/>
  <c r="AL58" i="22"/>
  <c r="M186" i="17" s="1"/>
  <c r="K184" i="18" s="1"/>
  <c r="AK58" i="22"/>
  <c r="L186" i="17" s="1"/>
  <c r="J184" i="18" s="1"/>
  <c r="AJ58" i="22"/>
  <c r="K186" i="17" s="1"/>
  <c r="I184" i="18" s="1"/>
  <c r="AI58" i="22"/>
  <c r="J186" i="17" s="1"/>
  <c r="AH58" i="22"/>
  <c r="I186" i="17" s="1"/>
  <c r="AB58" i="22"/>
  <c r="B186" i="17" s="1"/>
  <c r="B184" i="18" s="1"/>
  <c r="O58" i="22"/>
  <c r="AT57" i="22"/>
  <c r="U185" i="17" s="1"/>
  <c r="S183" i="18" s="1"/>
  <c r="AS57" i="22"/>
  <c r="T185" i="17" s="1"/>
  <c r="R183" i="18" s="1"/>
  <c r="AR57" i="22"/>
  <c r="S185" i="17" s="1"/>
  <c r="Q183" i="18" s="1"/>
  <c r="AQ57" i="22"/>
  <c r="R185" i="17" s="1"/>
  <c r="P183" i="18" s="1"/>
  <c r="AP57" i="22"/>
  <c r="Q185" i="17" s="1"/>
  <c r="O183" i="18" s="1"/>
  <c r="AO57" i="22"/>
  <c r="P185" i="17" s="1"/>
  <c r="N183" i="18" s="1"/>
  <c r="AN57" i="22"/>
  <c r="O185" i="17" s="1"/>
  <c r="M183" i="18" s="1"/>
  <c r="AM57" i="22"/>
  <c r="N185" i="17" s="1"/>
  <c r="L183" i="18" s="1"/>
  <c r="AL57" i="22"/>
  <c r="M185" i="17" s="1"/>
  <c r="K183" i="18" s="1"/>
  <c r="AK57" i="22"/>
  <c r="L185" i="17" s="1"/>
  <c r="J183" i="18" s="1"/>
  <c r="AJ57" i="22"/>
  <c r="K185" i="17" s="1"/>
  <c r="I183" i="18" s="1"/>
  <c r="AI57" i="22"/>
  <c r="J185" i="17" s="1"/>
  <c r="AH57" i="22"/>
  <c r="I185" i="17" s="1"/>
  <c r="AB57" i="22"/>
  <c r="B185" i="17" s="1"/>
  <c r="B183" i="18" s="1"/>
  <c r="O57" i="22"/>
  <c r="AT56" i="22"/>
  <c r="U184" i="17" s="1"/>
  <c r="S182" i="18" s="1"/>
  <c r="AS56" i="22"/>
  <c r="T184" i="17" s="1"/>
  <c r="R182" i="18" s="1"/>
  <c r="AR56" i="22"/>
  <c r="S184" i="17" s="1"/>
  <c r="Q182" i="18" s="1"/>
  <c r="AQ56" i="22"/>
  <c r="R184" i="17" s="1"/>
  <c r="P182" i="18" s="1"/>
  <c r="AP56" i="22"/>
  <c r="Q184" i="17" s="1"/>
  <c r="O182" i="18" s="1"/>
  <c r="AO56" i="22"/>
  <c r="P184" i="17" s="1"/>
  <c r="N182" i="18" s="1"/>
  <c r="AN56" i="22"/>
  <c r="O184" i="17" s="1"/>
  <c r="M182" i="18" s="1"/>
  <c r="AM56" i="22"/>
  <c r="N184" i="17" s="1"/>
  <c r="L182" i="18" s="1"/>
  <c r="AL56" i="22"/>
  <c r="M184" i="17" s="1"/>
  <c r="K182" i="18" s="1"/>
  <c r="AK56" i="22"/>
  <c r="L184" i="17" s="1"/>
  <c r="J182" i="18" s="1"/>
  <c r="AJ56" i="22"/>
  <c r="K184" i="17" s="1"/>
  <c r="I182" i="18" s="1"/>
  <c r="AI56" i="22"/>
  <c r="J184" i="17" s="1"/>
  <c r="AH56" i="22"/>
  <c r="I184" i="17" s="1"/>
  <c r="AB56" i="22"/>
  <c r="B184" i="17" s="1"/>
  <c r="B182" i="18" s="1"/>
  <c r="O56" i="22"/>
  <c r="AT55" i="22"/>
  <c r="U183" i="17" s="1"/>
  <c r="S181" i="18" s="1"/>
  <c r="AS55" i="22"/>
  <c r="T183" i="17" s="1"/>
  <c r="R181" i="18" s="1"/>
  <c r="AR55" i="22"/>
  <c r="S183" i="17" s="1"/>
  <c r="Q181" i="18" s="1"/>
  <c r="AQ55" i="22"/>
  <c r="R183" i="17" s="1"/>
  <c r="P181" i="18" s="1"/>
  <c r="AP55" i="22"/>
  <c r="Q183" i="17" s="1"/>
  <c r="O181" i="18" s="1"/>
  <c r="AO55" i="22"/>
  <c r="P183" i="17" s="1"/>
  <c r="N181" i="18" s="1"/>
  <c r="AN55" i="22"/>
  <c r="O183" i="17" s="1"/>
  <c r="M181" i="18" s="1"/>
  <c r="AM55" i="22"/>
  <c r="N183" i="17" s="1"/>
  <c r="L181" i="18" s="1"/>
  <c r="AL55" i="22"/>
  <c r="M183" i="17" s="1"/>
  <c r="K181" i="18" s="1"/>
  <c r="AK55" i="22"/>
  <c r="L183" i="17" s="1"/>
  <c r="J181" i="18" s="1"/>
  <c r="AJ55" i="22"/>
  <c r="K183" i="17" s="1"/>
  <c r="I181" i="18" s="1"/>
  <c r="AI55" i="22"/>
  <c r="J183" i="17" s="1"/>
  <c r="AH55" i="22"/>
  <c r="I183" i="17" s="1"/>
  <c r="AB55" i="22"/>
  <c r="B183" i="17" s="1"/>
  <c r="B181" i="18" s="1"/>
  <c r="O55" i="22"/>
  <c r="AT54" i="22"/>
  <c r="U182" i="17" s="1"/>
  <c r="S180" i="18" s="1"/>
  <c r="AS54" i="22"/>
  <c r="T182" i="17" s="1"/>
  <c r="R180" i="18" s="1"/>
  <c r="AR54" i="22"/>
  <c r="S182" i="17" s="1"/>
  <c r="Q180" i="18" s="1"/>
  <c r="AQ54" i="22"/>
  <c r="R182" i="17" s="1"/>
  <c r="P180" i="18" s="1"/>
  <c r="AP54" i="22"/>
  <c r="Q182" i="17" s="1"/>
  <c r="O180" i="18" s="1"/>
  <c r="AO54" i="22"/>
  <c r="P182" i="17" s="1"/>
  <c r="N180" i="18" s="1"/>
  <c r="AN54" i="22"/>
  <c r="O182" i="17" s="1"/>
  <c r="M180" i="18" s="1"/>
  <c r="AM54" i="22"/>
  <c r="N182" i="17" s="1"/>
  <c r="L180" i="18" s="1"/>
  <c r="AL54" i="22"/>
  <c r="M182" i="17" s="1"/>
  <c r="K180" i="18" s="1"/>
  <c r="AK54" i="22"/>
  <c r="L182" i="17" s="1"/>
  <c r="J180" i="18" s="1"/>
  <c r="AJ54" i="22"/>
  <c r="K182" i="17" s="1"/>
  <c r="I180" i="18" s="1"/>
  <c r="AI54" i="22"/>
  <c r="J182" i="17" s="1"/>
  <c r="AH54" i="22"/>
  <c r="I182" i="17" s="1"/>
  <c r="AB54" i="22"/>
  <c r="B182" i="17" s="1"/>
  <c r="B180" i="18" s="1"/>
  <c r="O54" i="22"/>
  <c r="AT53" i="22"/>
  <c r="U181" i="17" s="1"/>
  <c r="S179" i="18" s="1"/>
  <c r="AS53" i="22"/>
  <c r="T181" i="17" s="1"/>
  <c r="R179" i="18" s="1"/>
  <c r="AR53" i="22"/>
  <c r="S181" i="17" s="1"/>
  <c r="Q179" i="18" s="1"/>
  <c r="AQ53" i="22"/>
  <c r="R181" i="17" s="1"/>
  <c r="P179" i="18" s="1"/>
  <c r="AP53" i="22"/>
  <c r="Q181" i="17" s="1"/>
  <c r="O179" i="18" s="1"/>
  <c r="AO53" i="22"/>
  <c r="P181" i="17" s="1"/>
  <c r="N179" i="18" s="1"/>
  <c r="AN53" i="22"/>
  <c r="O181" i="17" s="1"/>
  <c r="M179" i="18" s="1"/>
  <c r="AM53" i="22"/>
  <c r="N181" i="17" s="1"/>
  <c r="L179" i="18" s="1"/>
  <c r="AL53" i="22"/>
  <c r="M181" i="17" s="1"/>
  <c r="K179" i="18" s="1"/>
  <c r="AK53" i="22"/>
  <c r="L181" i="17" s="1"/>
  <c r="J179" i="18" s="1"/>
  <c r="AJ53" i="22"/>
  <c r="K181" i="17" s="1"/>
  <c r="I179" i="18" s="1"/>
  <c r="AI53" i="22"/>
  <c r="J181" i="17" s="1"/>
  <c r="AH53" i="22"/>
  <c r="I181" i="17" s="1"/>
  <c r="AB53" i="22"/>
  <c r="B181" i="17" s="1"/>
  <c r="B179" i="18" s="1"/>
  <c r="O53" i="22"/>
  <c r="AT52" i="22"/>
  <c r="U180" i="17" s="1"/>
  <c r="S178" i="18" s="1"/>
  <c r="AS52" i="22"/>
  <c r="T180" i="17" s="1"/>
  <c r="R178" i="18" s="1"/>
  <c r="AR52" i="22"/>
  <c r="S180" i="17" s="1"/>
  <c r="Q178" i="18" s="1"/>
  <c r="AQ52" i="22"/>
  <c r="R180" i="17" s="1"/>
  <c r="P178" i="18" s="1"/>
  <c r="AP52" i="22"/>
  <c r="Q180" i="17" s="1"/>
  <c r="O178" i="18" s="1"/>
  <c r="AO52" i="22"/>
  <c r="P180" i="17" s="1"/>
  <c r="N178" i="18" s="1"/>
  <c r="AN52" i="22"/>
  <c r="O180" i="17" s="1"/>
  <c r="M178" i="18" s="1"/>
  <c r="AM52" i="22"/>
  <c r="N180" i="17" s="1"/>
  <c r="L178" i="18" s="1"/>
  <c r="AL52" i="22"/>
  <c r="M180" i="17" s="1"/>
  <c r="K178" i="18" s="1"/>
  <c r="AK52" i="22"/>
  <c r="L180" i="17" s="1"/>
  <c r="J178" i="18" s="1"/>
  <c r="AJ52" i="22"/>
  <c r="K180" i="17" s="1"/>
  <c r="I178" i="18" s="1"/>
  <c r="AI52" i="22"/>
  <c r="J180" i="17" s="1"/>
  <c r="AH52" i="22"/>
  <c r="I180" i="17" s="1"/>
  <c r="AB52" i="22"/>
  <c r="B180" i="17" s="1"/>
  <c r="B178" i="18" s="1"/>
  <c r="O52" i="22"/>
  <c r="AT51" i="22"/>
  <c r="U179" i="17" s="1"/>
  <c r="S177" i="18" s="1"/>
  <c r="AS51" i="22"/>
  <c r="T179" i="17" s="1"/>
  <c r="R177" i="18" s="1"/>
  <c r="AR51" i="22"/>
  <c r="S179" i="17" s="1"/>
  <c r="Q177" i="18" s="1"/>
  <c r="AQ51" i="22"/>
  <c r="R179" i="17" s="1"/>
  <c r="P177" i="18" s="1"/>
  <c r="AP51" i="22"/>
  <c r="Q179" i="17" s="1"/>
  <c r="O177" i="18" s="1"/>
  <c r="AO51" i="22"/>
  <c r="P179" i="17" s="1"/>
  <c r="N177" i="18" s="1"/>
  <c r="AN51" i="22"/>
  <c r="O179" i="17" s="1"/>
  <c r="M177" i="18" s="1"/>
  <c r="AM51" i="22"/>
  <c r="N179" i="17" s="1"/>
  <c r="L177" i="18" s="1"/>
  <c r="AL51" i="22"/>
  <c r="M179" i="17" s="1"/>
  <c r="K177" i="18" s="1"/>
  <c r="AK51" i="22"/>
  <c r="L179" i="17" s="1"/>
  <c r="J177" i="18" s="1"/>
  <c r="AJ51" i="22"/>
  <c r="K179" i="17" s="1"/>
  <c r="I177" i="18" s="1"/>
  <c r="AI51" i="22"/>
  <c r="J179" i="17" s="1"/>
  <c r="AH51" i="22"/>
  <c r="I179" i="17" s="1"/>
  <c r="AB51" i="22"/>
  <c r="B179" i="17" s="1"/>
  <c r="B177" i="18" s="1"/>
  <c r="O51" i="22"/>
  <c r="AT50" i="22"/>
  <c r="U178" i="17" s="1"/>
  <c r="S176" i="18" s="1"/>
  <c r="AS50" i="22"/>
  <c r="T178" i="17" s="1"/>
  <c r="R176" i="18" s="1"/>
  <c r="AR50" i="22"/>
  <c r="S178" i="17" s="1"/>
  <c r="Q176" i="18" s="1"/>
  <c r="AQ50" i="22"/>
  <c r="R178" i="17" s="1"/>
  <c r="P176" i="18" s="1"/>
  <c r="AP50" i="22"/>
  <c r="Q178" i="17" s="1"/>
  <c r="O176" i="18" s="1"/>
  <c r="AO50" i="22"/>
  <c r="P178" i="17" s="1"/>
  <c r="N176" i="18" s="1"/>
  <c r="AN50" i="22"/>
  <c r="O178" i="17" s="1"/>
  <c r="M176" i="18" s="1"/>
  <c r="AM50" i="22"/>
  <c r="N178" i="17" s="1"/>
  <c r="L176" i="18" s="1"/>
  <c r="AL50" i="22"/>
  <c r="M178" i="17" s="1"/>
  <c r="K176" i="18" s="1"/>
  <c r="AK50" i="22"/>
  <c r="L178" i="17" s="1"/>
  <c r="J176" i="18" s="1"/>
  <c r="AJ50" i="22"/>
  <c r="K178" i="17" s="1"/>
  <c r="I176" i="18" s="1"/>
  <c r="AI50" i="22"/>
  <c r="J178" i="17" s="1"/>
  <c r="AH50" i="22"/>
  <c r="I178" i="17" s="1"/>
  <c r="AB50" i="22"/>
  <c r="B178" i="17" s="1"/>
  <c r="B176" i="18" s="1"/>
  <c r="O50" i="22"/>
  <c r="AT49" i="22"/>
  <c r="U177" i="17" s="1"/>
  <c r="S175" i="18" s="1"/>
  <c r="AS49" i="22"/>
  <c r="T177" i="17" s="1"/>
  <c r="R175" i="18" s="1"/>
  <c r="AR49" i="22"/>
  <c r="S177" i="17" s="1"/>
  <c r="Q175" i="18" s="1"/>
  <c r="AQ49" i="22"/>
  <c r="R177" i="17" s="1"/>
  <c r="P175" i="18" s="1"/>
  <c r="AP49" i="22"/>
  <c r="Q177" i="17" s="1"/>
  <c r="O175" i="18" s="1"/>
  <c r="AO49" i="22"/>
  <c r="P177" i="17" s="1"/>
  <c r="N175" i="18" s="1"/>
  <c r="AN49" i="22"/>
  <c r="O177" i="17" s="1"/>
  <c r="M175" i="18" s="1"/>
  <c r="AM49" i="22"/>
  <c r="N177" i="17" s="1"/>
  <c r="L175" i="18" s="1"/>
  <c r="AL49" i="22"/>
  <c r="M177" i="17" s="1"/>
  <c r="K175" i="18" s="1"/>
  <c r="AK49" i="22"/>
  <c r="L177" i="17" s="1"/>
  <c r="J175" i="18" s="1"/>
  <c r="AJ49" i="22"/>
  <c r="K177" i="17" s="1"/>
  <c r="I175" i="18" s="1"/>
  <c r="AI49" i="22"/>
  <c r="J177" i="17" s="1"/>
  <c r="AH49" i="22"/>
  <c r="I177" i="17" s="1"/>
  <c r="AB49" i="22"/>
  <c r="B177" i="17" s="1"/>
  <c r="B175" i="18" s="1"/>
  <c r="O49" i="22"/>
  <c r="N46" i="22"/>
  <c r="M46" i="22"/>
  <c r="L46" i="22"/>
  <c r="K46" i="22"/>
  <c r="J46" i="22"/>
  <c r="I46" i="22"/>
  <c r="H46" i="22"/>
  <c r="G46" i="22"/>
  <c r="F46" i="22"/>
  <c r="E46" i="22"/>
  <c r="D46" i="22"/>
  <c r="C46" i="22"/>
  <c r="AT45" i="22"/>
  <c r="U176" i="17" s="1"/>
  <c r="S174" i="18" s="1"/>
  <c r="AS45" i="22"/>
  <c r="T176" i="17" s="1"/>
  <c r="R174" i="18" s="1"/>
  <c r="AR45" i="22"/>
  <c r="S176" i="17" s="1"/>
  <c r="Q174" i="18" s="1"/>
  <c r="AQ45" i="22"/>
  <c r="R176" i="17" s="1"/>
  <c r="P174" i="18" s="1"/>
  <c r="AP45" i="22"/>
  <c r="Q176" i="17" s="1"/>
  <c r="O174" i="18" s="1"/>
  <c r="AO45" i="22"/>
  <c r="P176" i="17" s="1"/>
  <c r="N174" i="18" s="1"/>
  <c r="AN45" i="22"/>
  <c r="O176" i="17" s="1"/>
  <c r="M174" i="18" s="1"/>
  <c r="AM45" i="22"/>
  <c r="N176" i="17" s="1"/>
  <c r="L174" i="18" s="1"/>
  <c r="AL45" i="22"/>
  <c r="M176" i="17" s="1"/>
  <c r="K174" i="18" s="1"/>
  <c r="AK45" i="22"/>
  <c r="L176" i="17" s="1"/>
  <c r="J174" i="18" s="1"/>
  <c r="AJ45" i="22"/>
  <c r="K176" i="17" s="1"/>
  <c r="I174" i="18" s="1"/>
  <c r="AI45" i="22"/>
  <c r="J176" i="17" s="1"/>
  <c r="AH45" i="22"/>
  <c r="I176" i="17" s="1"/>
  <c r="AB45" i="22"/>
  <c r="B176" i="17" s="1"/>
  <c r="B174" i="18" s="1"/>
  <c r="O45" i="22"/>
  <c r="AT44" i="22"/>
  <c r="U175" i="17" s="1"/>
  <c r="S173" i="18" s="1"/>
  <c r="AS44" i="22"/>
  <c r="T175" i="17" s="1"/>
  <c r="R173" i="18" s="1"/>
  <c r="AR44" i="22"/>
  <c r="S175" i="17" s="1"/>
  <c r="Q173" i="18" s="1"/>
  <c r="AQ44" i="22"/>
  <c r="R175" i="17" s="1"/>
  <c r="P173" i="18" s="1"/>
  <c r="AP44" i="22"/>
  <c r="Q175" i="17" s="1"/>
  <c r="O173" i="18" s="1"/>
  <c r="AO44" i="22"/>
  <c r="P175" i="17" s="1"/>
  <c r="N173" i="18" s="1"/>
  <c r="AN44" i="22"/>
  <c r="O175" i="17" s="1"/>
  <c r="M173" i="18" s="1"/>
  <c r="AM44" i="22"/>
  <c r="N175" i="17" s="1"/>
  <c r="L173" i="18" s="1"/>
  <c r="AL44" i="22"/>
  <c r="M175" i="17" s="1"/>
  <c r="K173" i="18" s="1"/>
  <c r="AK44" i="22"/>
  <c r="L175" i="17" s="1"/>
  <c r="J173" i="18" s="1"/>
  <c r="AJ44" i="22"/>
  <c r="K175" i="17" s="1"/>
  <c r="I173" i="18" s="1"/>
  <c r="AI44" i="22"/>
  <c r="J175" i="17" s="1"/>
  <c r="AH44" i="22"/>
  <c r="I175" i="17" s="1"/>
  <c r="AB44" i="22"/>
  <c r="B175" i="17" s="1"/>
  <c r="B173" i="18" s="1"/>
  <c r="O44" i="22"/>
  <c r="AT43" i="22"/>
  <c r="U174" i="17" s="1"/>
  <c r="S172" i="18" s="1"/>
  <c r="AS43" i="22"/>
  <c r="T174" i="17" s="1"/>
  <c r="R172" i="18" s="1"/>
  <c r="AR43" i="22"/>
  <c r="S174" i="17" s="1"/>
  <c r="Q172" i="18" s="1"/>
  <c r="AQ43" i="22"/>
  <c r="R174" i="17" s="1"/>
  <c r="P172" i="18" s="1"/>
  <c r="AP43" i="22"/>
  <c r="Q174" i="17" s="1"/>
  <c r="O172" i="18" s="1"/>
  <c r="AO43" i="22"/>
  <c r="P174" i="17" s="1"/>
  <c r="N172" i="18" s="1"/>
  <c r="AN43" i="22"/>
  <c r="O174" i="17" s="1"/>
  <c r="M172" i="18" s="1"/>
  <c r="AM43" i="22"/>
  <c r="N174" i="17" s="1"/>
  <c r="L172" i="18" s="1"/>
  <c r="AL43" i="22"/>
  <c r="M174" i="17" s="1"/>
  <c r="K172" i="18" s="1"/>
  <c r="AK43" i="22"/>
  <c r="L174" i="17" s="1"/>
  <c r="J172" i="18" s="1"/>
  <c r="AJ43" i="22"/>
  <c r="K174" i="17" s="1"/>
  <c r="I172" i="18" s="1"/>
  <c r="AI43" i="22"/>
  <c r="J174" i="17" s="1"/>
  <c r="AH43" i="22"/>
  <c r="I174" i="17" s="1"/>
  <c r="AB43" i="22"/>
  <c r="B174" i="17" s="1"/>
  <c r="B172" i="18" s="1"/>
  <c r="O43" i="22"/>
  <c r="AT42" i="22"/>
  <c r="U173" i="17" s="1"/>
  <c r="S171" i="18" s="1"/>
  <c r="AS42" i="22"/>
  <c r="T173" i="17" s="1"/>
  <c r="R171" i="18" s="1"/>
  <c r="AR42" i="22"/>
  <c r="S173" i="17" s="1"/>
  <c r="Q171" i="18" s="1"/>
  <c r="AQ42" i="22"/>
  <c r="R173" i="17" s="1"/>
  <c r="P171" i="18" s="1"/>
  <c r="AP42" i="22"/>
  <c r="Q173" i="17" s="1"/>
  <c r="O171" i="18" s="1"/>
  <c r="AO42" i="22"/>
  <c r="P173" i="17" s="1"/>
  <c r="N171" i="18" s="1"/>
  <c r="AN42" i="22"/>
  <c r="O173" i="17" s="1"/>
  <c r="M171" i="18" s="1"/>
  <c r="AM42" i="22"/>
  <c r="N173" i="17" s="1"/>
  <c r="L171" i="18" s="1"/>
  <c r="AL42" i="22"/>
  <c r="M173" i="17" s="1"/>
  <c r="K171" i="18" s="1"/>
  <c r="AK42" i="22"/>
  <c r="L173" i="17" s="1"/>
  <c r="J171" i="18" s="1"/>
  <c r="AJ42" i="22"/>
  <c r="K173" i="17" s="1"/>
  <c r="I171" i="18" s="1"/>
  <c r="AI42" i="22"/>
  <c r="J173" i="17" s="1"/>
  <c r="AH42" i="22"/>
  <c r="I173" i="17" s="1"/>
  <c r="AB42" i="22"/>
  <c r="B173" i="17" s="1"/>
  <c r="B171" i="18" s="1"/>
  <c r="O42" i="22"/>
  <c r="AT41" i="22"/>
  <c r="U172" i="17" s="1"/>
  <c r="S170" i="18" s="1"/>
  <c r="AS41" i="22"/>
  <c r="T172" i="17" s="1"/>
  <c r="R170" i="18" s="1"/>
  <c r="AR41" i="22"/>
  <c r="S172" i="17" s="1"/>
  <c r="Q170" i="18" s="1"/>
  <c r="AQ41" i="22"/>
  <c r="R172" i="17" s="1"/>
  <c r="P170" i="18" s="1"/>
  <c r="AP41" i="22"/>
  <c r="Q172" i="17" s="1"/>
  <c r="O170" i="18" s="1"/>
  <c r="AO41" i="22"/>
  <c r="P172" i="17" s="1"/>
  <c r="N170" i="18" s="1"/>
  <c r="AN41" i="22"/>
  <c r="O172" i="17" s="1"/>
  <c r="M170" i="18" s="1"/>
  <c r="AM41" i="22"/>
  <c r="N172" i="17" s="1"/>
  <c r="L170" i="18" s="1"/>
  <c r="AL41" i="22"/>
  <c r="M172" i="17" s="1"/>
  <c r="K170" i="18" s="1"/>
  <c r="AK41" i="22"/>
  <c r="L172" i="17" s="1"/>
  <c r="J170" i="18" s="1"/>
  <c r="AJ41" i="22"/>
  <c r="K172" i="17" s="1"/>
  <c r="I170" i="18" s="1"/>
  <c r="AI41" i="22"/>
  <c r="J172" i="17" s="1"/>
  <c r="AH41" i="22"/>
  <c r="I172" i="17" s="1"/>
  <c r="AB41" i="22"/>
  <c r="B172" i="17" s="1"/>
  <c r="B170" i="18" s="1"/>
  <c r="O41" i="22"/>
  <c r="AT40" i="22"/>
  <c r="U171" i="17" s="1"/>
  <c r="S169" i="18" s="1"/>
  <c r="AS40" i="22"/>
  <c r="T171" i="17" s="1"/>
  <c r="R169" i="18" s="1"/>
  <c r="AR40" i="22"/>
  <c r="S171" i="17" s="1"/>
  <c r="Q169" i="18" s="1"/>
  <c r="AQ40" i="22"/>
  <c r="R171" i="17" s="1"/>
  <c r="P169" i="18" s="1"/>
  <c r="AP40" i="22"/>
  <c r="Q171" i="17" s="1"/>
  <c r="O169" i="18" s="1"/>
  <c r="AO40" i="22"/>
  <c r="P171" i="17" s="1"/>
  <c r="N169" i="18" s="1"/>
  <c r="AN40" i="22"/>
  <c r="O171" i="17" s="1"/>
  <c r="M169" i="18" s="1"/>
  <c r="AM40" i="22"/>
  <c r="N171" i="17" s="1"/>
  <c r="L169" i="18" s="1"/>
  <c r="AL40" i="22"/>
  <c r="M171" i="17" s="1"/>
  <c r="K169" i="18" s="1"/>
  <c r="AK40" i="22"/>
  <c r="L171" i="17" s="1"/>
  <c r="J169" i="18" s="1"/>
  <c r="AJ40" i="22"/>
  <c r="K171" i="17" s="1"/>
  <c r="I169" i="18" s="1"/>
  <c r="AI40" i="22"/>
  <c r="J171" i="17" s="1"/>
  <c r="AH40" i="22"/>
  <c r="I171" i="17" s="1"/>
  <c r="AB40" i="22"/>
  <c r="B171" i="17" s="1"/>
  <c r="B169" i="18" s="1"/>
  <c r="O40" i="22"/>
  <c r="AT39" i="22"/>
  <c r="U170" i="17" s="1"/>
  <c r="S168" i="18" s="1"/>
  <c r="AS39" i="22"/>
  <c r="T170" i="17" s="1"/>
  <c r="R168" i="18" s="1"/>
  <c r="AR39" i="22"/>
  <c r="S170" i="17" s="1"/>
  <c r="Q168" i="18" s="1"/>
  <c r="AQ39" i="22"/>
  <c r="R170" i="17" s="1"/>
  <c r="P168" i="18" s="1"/>
  <c r="AP39" i="22"/>
  <c r="Q170" i="17" s="1"/>
  <c r="O168" i="18" s="1"/>
  <c r="AO39" i="22"/>
  <c r="P170" i="17" s="1"/>
  <c r="N168" i="18" s="1"/>
  <c r="AN39" i="22"/>
  <c r="O170" i="17" s="1"/>
  <c r="M168" i="18" s="1"/>
  <c r="AM39" i="22"/>
  <c r="N170" i="17" s="1"/>
  <c r="L168" i="18" s="1"/>
  <c r="AL39" i="22"/>
  <c r="M170" i="17" s="1"/>
  <c r="K168" i="18" s="1"/>
  <c r="AK39" i="22"/>
  <c r="L170" i="17" s="1"/>
  <c r="J168" i="18" s="1"/>
  <c r="AJ39" i="22"/>
  <c r="K170" i="17" s="1"/>
  <c r="I168" i="18" s="1"/>
  <c r="AI39" i="22"/>
  <c r="J170" i="17" s="1"/>
  <c r="AH39" i="22"/>
  <c r="I170" i="17" s="1"/>
  <c r="AB39" i="22"/>
  <c r="B170" i="17" s="1"/>
  <c r="B168" i="18" s="1"/>
  <c r="O39" i="22"/>
  <c r="AT38" i="22"/>
  <c r="U169" i="17" s="1"/>
  <c r="S167" i="18" s="1"/>
  <c r="AS38" i="22"/>
  <c r="T169" i="17" s="1"/>
  <c r="R167" i="18" s="1"/>
  <c r="AR38" i="22"/>
  <c r="S169" i="17" s="1"/>
  <c r="Q167" i="18" s="1"/>
  <c r="AQ38" i="22"/>
  <c r="R169" i="17" s="1"/>
  <c r="P167" i="18" s="1"/>
  <c r="AP38" i="22"/>
  <c r="Q169" i="17" s="1"/>
  <c r="O167" i="18" s="1"/>
  <c r="AO38" i="22"/>
  <c r="P169" i="17" s="1"/>
  <c r="N167" i="18" s="1"/>
  <c r="AN38" i="22"/>
  <c r="O169" i="17" s="1"/>
  <c r="M167" i="18" s="1"/>
  <c r="AM38" i="22"/>
  <c r="N169" i="17" s="1"/>
  <c r="L167" i="18" s="1"/>
  <c r="AL38" i="22"/>
  <c r="M169" i="17" s="1"/>
  <c r="K167" i="18" s="1"/>
  <c r="AK38" i="22"/>
  <c r="L169" i="17" s="1"/>
  <c r="J167" i="18" s="1"/>
  <c r="AJ38" i="22"/>
  <c r="K169" i="17" s="1"/>
  <c r="I167" i="18" s="1"/>
  <c r="AI38" i="22"/>
  <c r="J169" i="17" s="1"/>
  <c r="AH38" i="22"/>
  <c r="I169" i="17" s="1"/>
  <c r="AB38" i="22"/>
  <c r="B169" i="17" s="1"/>
  <c r="B167" i="18" s="1"/>
  <c r="O38" i="22"/>
  <c r="AT37" i="22"/>
  <c r="U168" i="17" s="1"/>
  <c r="S166" i="18" s="1"/>
  <c r="AS37" i="22"/>
  <c r="T168" i="17" s="1"/>
  <c r="R166" i="18" s="1"/>
  <c r="AR37" i="22"/>
  <c r="S168" i="17" s="1"/>
  <c r="Q166" i="18" s="1"/>
  <c r="AQ37" i="22"/>
  <c r="R168" i="17" s="1"/>
  <c r="P166" i="18" s="1"/>
  <c r="AP37" i="22"/>
  <c r="Q168" i="17" s="1"/>
  <c r="O166" i="18" s="1"/>
  <c r="AO37" i="22"/>
  <c r="P168" i="17" s="1"/>
  <c r="N166" i="18" s="1"/>
  <c r="AN37" i="22"/>
  <c r="O168" i="17" s="1"/>
  <c r="M166" i="18" s="1"/>
  <c r="AM37" i="22"/>
  <c r="N168" i="17" s="1"/>
  <c r="L166" i="18" s="1"/>
  <c r="AL37" i="22"/>
  <c r="M168" i="17" s="1"/>
  <c r="K166" i="18" s="1"/>
  <c r="AK37" i="22"/>
  <c r="L168" i="17" s="1"/>
  <c r="J166" i="18" s="1"/>
  <c r="AJ37" i="22"/>
  <c r="K168" i="17" s="1"/>
  <c r="I166" i="18" s="1"/>
  <c r="AI37" i="22"/>
  <c r="J168" i="17" s="1"/>
  <c r="AH37" i="22"/>
  <c r="I168" i="17" s="1"/>
  <c r="AB37" i="22"/>
  <c r="B168" i="17" s="1"/>
  <c r="B166" i="18" s="1"/>
  <c r="O37" i="22"/>
  <c r="AT36" i="22"/>
  <c r="U167" i="17" s="1"/>
  <c r="S165" i="18" s="1"/>
  <c r="AS36" i="22"/>
  <c r="T167" i="17" s="1"/>
  <c r="R165" i="18" s="1"/>
  <c r="AR36" i="22"/>
  <c r="S167" i="17" s="1"/>
  <c r="Q165" i="18" s="1"/>
  <c r="AQ36" i="22"/>
  <c r="R167" i="17" s="1"/>
  <c r="P165" i="18" s="1"/>
  <c r="AP36" i="22"/>
  <c r="Q167" i="17" s="1"/>
  <c r="O165" i="18" s="1"/>
  <c r="AO36" i="22"/>
  <c r="P167" i="17" s="1"/>
  <c r="N165" i="18" s="1"/>
  <c r="AN36" i="22"/>
  <c r="O167" i="17" s="1"/>
  <c r="M165" i="18" s="1"/>
  <c r="AM36" i="22"/>
  <c r="N167" i="17" s="1"/>
  <c r="L165" i="18" s="1"/>
  <c r="AL36" i="22"/>
  <c r="M167" i="17" s="1"/>
  <c r="K165" i="18" s="1"/>
  <c r="AK36" i="22"/>
  <c r="L167" i="17" s="1"/>
  <c r="J165" i="18" s="1"/>
  <c r="AJ36" i="22"/>
  <c r="K167" i="17" s="1"/>
  <c r="I165" i="18" s="1"/>
  <c r="AI36" i="22"/>
  <c r="J167" i="17" s="1"/>
  <c r="AH36" i="22"/>
  <c r="I167" i="17" s="1"/>
  <c r="AB36" i="22"/>
  <c r="B167" i="17" s="1"/>
  <c r="B165" i="18" s="1"/>
  <c r="O36" i="22"/>
  <c r="N33" i="22"/>
  <c r="M33" i="22"/>
  <c r="L33" i="22"/>
  <c r="K33" i="22"/>
  <c r="J33" i="22"/>
  <c r="I33" i="22"/>
  <c r="H33" i="22"/>
  <c r="G33" i="22"/>
  <c r="F33" i="22"/>
  <c r="E33" i="22"/>
  <c r="D33" i="22"/>
  <c r="C33" i="22"/>
  <c r="AT32" i="22"/>
  <c r="U166" i="17" s="1"/>
  <c r="S164" i="18" s="1"/>
  <c r="AS32" i="22"/>
  <c r="T166" i="17" s="1"/>
  <c r="R164" i="18" s="1"/>
  <c r="AR32" i="22"/>
  <c r="S166" i="17" s="1"/>
  <c r="Q164" i="18" s="1"/>
  <c r="AQ32" i="22"/>
  <c r="R166" i="17" s="1"/>
  <c r="P164" i="18" s="1"/>
  <c r="AP32" i="22"/>
  <c r="Q166" i="17" s="1"/>
  <c r="O164" i="18" s="1"/>
  <c r="AO32" i="22"/>
  <c r="P166" i="17" s="1"/>
  <c r="N164" i="18" s="1"/>
  <c r="AN32" i="22"/>
  <c r="O166" i="17" s="1"/>
  <c r="M164" i="18" s="1"/>
  <c r="AM32" i="22"/>
  <c r="N166" i="17" s="1"/>
  <c r="L164" i="18" s="1"/>
  <c r="AL32" i="22"/>
  <c r="M166" i="17" s="1"/>
  <c r="K164" i="18" s="1"/>
  <c r="AK32" i="22"/>
  <c r="L166" i="17" s="1"/>
  <c r="J164" i="18" s="1"/>
  <c r="AJ32" i="22"/>
  <c r="K166" i="17" s="1"/>
  <c r="I164" i="18" s="1"/>
  <c r="AI32" i="22"/>
  <c r="J166" i="17" s="1"/>
  <c r="AH32" i="22"/>
  <c r="I166" i="17" s="1"/>
  <c r="AB32" i="22"/>
  <c r="B166" i="17" s="1"/>
  <c r="B164" i="18" s="1"/>
  <c r="O32" i="22"/>
  <c r="AT31" i="22"/>
  <c r="U165" i="17" s="1"/>
  <c r="S163" i="18" s="1"/>
  <c r="AS31" i="22"/>
  <c r="T165" i="17" s="1"/>
  <c r="R163" i="18" s="1"/>
  <c r="AR31" i="22"/>
  <c r="S165" i="17" s="1"/>
  <c r="Q163" i="18" s="1"/>
  <c r="AQ31" i="22"/>
  <c r="R165" i="17" s="1"/>
  <c r="P163" i="18" s="1"/>
  <c r="AP31" i="22"/>
  <c r="Q165" i="17" s="1"/>
  <c r="O163" i="18" s="1"/>
  <c r="AO31" i="22"/>
  <c r="P165" i="17" s="1"/>
  <c r="N163" i="18" s="1"/>
  <c r="AN31" i="22"/>
  <c r="O165" i="17" s="1"/>
  <c r="M163" i="18" s="1"/>
  <c r="AM31" i="22"/>
  <c r="N165" i="17" s="1"/>
  <c r="L163" i="18" s="1"/>
  <c r="AL31" i="22"/>
  <c r="M165" i="17" s="1"/>
  <c r="K163" i="18" s="1"/>
  <c r="AK31" i="22"/>
  <c r="L165" i="17" s="1"/>
  <c r="J163" i="18" s="1"/>
  <c r="AJ31" i="22"/>
  <c r="K165" i="17" s="1"/>
  <c r="I163" i="18" s="1"/>
  <c r="AI31" i="22"/>
  <c r="J165" i="17" s="1"/>
  <c r="AH31" i="22"/>
  <c r="I165" i="17" s="1"/>
  <c r="AB31" i="22"/>
  <c r="B165" i="17" s="1"/>
  <c r="B163" i="18" s="1"/>
  <c r="O31" i="22"/>
  <c r="AT30" i="22"/>
  <c r="U164" i="17" s="1"/>
  <c r="S162" i="18" s="1"/>
  <c r="AS30" i="22"/>
  <c r="T164" i="17" s="1"/>
  <c r="R162" i="18" s="1"/>
  <c r="AR30" i="22"/>
  <c r="S164" i="17" s="1"/>
  <c r="Q162" i="18" s="1"/>
  <c r="AQ30" i="22"/>
  <c r="R164" i="17" s="1"/>
  <c r="P162" i="18" s="1"/>
  <c r="AP30" i="22"/>
  <c r="Q164" i="17" s="1"/>
  <c r="O162" i="18" s="1"/>
  <c r="AO30" i="22"/>
  <c r="P164" i="17" s="1"/>
  <c r="N162" i="18" s="1"/>
  <c r="AN30" i="22"/>
  <c r="O164" i="17" s="1"/>
  <c r="M162" i="18" s="1"/>
  <c r="AM30" i="22"/>
  <c r="N164" i="17" s="1"/>
  <c r="L162" i="18" s="1"/>
  <c r="AL30" i="22"/>
  <c r="M164" i="17" s="1"/>
  <c r="K162" i="18" s="1"/>
  <c r="AK30" i="22"/>
  <c r="L164" i="17" s="1"/>
  <c r="J162" i="18" s="1"/>
  <c r="AJ30" i="22"/>
  <c r="K164" i="17" s="1"/>
  <c r="I162" i="18" s="1"/>
  <c r="AI30" i="22"/>
  <c r="J164" i="17" s="1"/>
  <c r="AH30" i="22"/>
  <c r="I164" i="17" s="1"/>
  <c r="AB30" i="22"/>
  <c r="B164" i="17" s="1"/>
  <c r="B162" i="18" s="1"/>
  <c r="O30" i="22"/>
  <c r="AT29" i="22"/>
  <c r="U163" i="17" s="1"/>
  <c r="S161" i="18" s="1"/>
  <c r="AS29" i="22"/>
  <c r="T163" i="17" s="1"/>
  <c r="R161" i="18" s="1"/>
  <c r="AR29" i="22"/>
  <c r="S163" i="17" s="1"/>
  <c r="Q161" i="18" s="1"/>
  <c r="AQ29" i="22"/>
  <c r="R163" i="17" s="1"/>
  <c r="P161" i="18" s="1"/>
  <c r="AP29" i="22"/>
  <c r="Q163" i="17" s="1"/>
  <c r="O161" i="18" s="1"/>
  <c r="AO29" i="22"/>
  <c r="P163" i="17" s="1"/>
  <c r="N161" i="18" s="1"/>
  <c r="AN29" i="22"/>
  <c r="O163" i="17" s="1"/>
  <c r="M161" i="18" s="1"/>
  <c r="AM29" i="22"/>
  <c r="N163" i="17" s="1"/>
  <c r="L161" i="18" s="1"/>
  <c r="AL29" i="22"/>
  <c r="M163" i="17" s="1"/>
  <c r="K161" i="18" s="1"/>
  <c r="AK29" i="22"/>
  <c r="L163" i="17" s="1"/>
  <c r="J161" i="18" s="1"/>
  <c r="AJ29" i="22"/>
  <c r="K163" i="17" s="1"/>
  <c r="I161" i="18" s="1"/>
  <c r="AI29" i="22"/>
  <c r="J163" i="17" s="1"/>
  <c r="AH29" i="22"/>
  <c r="I163" i="17" s="1"/>
  <c r="AB29" i="22"/>
  <c r="B163" i="17" s="1"/>
  <c r="B161" i="18" s="1"/>
  <c r="O29" i="22"/>
  <c r="AT28" i="22"/>
  <c r="U162" i="17" s="1"/>
  <c r="S160" i="18" s="1"/>
  <c r="AS28" i="22"/>
  <c r="T162" i="17" s="1"/>
  <c r="R160" i="18" s="1"/>
  <c r="AR28" i="22"/>
  <c r="S162" i="17" s="1"/>
  <c r="Q160" i="18" s="1"/>
  <c r="AQ28" i="22"/>
  <c r="R162" i="17" s="1"/>
  <c r="P160" i="18" s="1"/>
  <c r="AP28" i="22"/>
  <c r="Q162" i="17" s="1"/>
  <c r="O160" i="18" s="1"/>
  <c r="AO28" i="22"/>
  <c r="P162" i="17" s="1"/>
  <c r="N160" i="18" s="1"/>
  <c r="AN28" i="22"/>
  <c r="O162" i="17" s="1"/>
  <c r="M160" i="18" s="1"/>
  <c r="AM28" i="22"/>
  <c r="N162" i="17" s="1"/>
  <c r="L160" i="18" s="1"/>
  <c r="AL28" i="22"/>
  <c r="M162" i="17" s="1"/>
  <c r="K160" i="18" s="1"/>
  <c r="AK28" i="22"/>
  <c r="L162" i="17" s="1"/>
  <c r="J160" i="18" s="1"/>
  <c r="AJ28" i="22"/>
  <c r="K162" i="17" s="1"/>
  <c r="I160" i="18" s="1"/>
  <c r="AI28" i="22"/>
  <c r="J162" i="17" s="1"/>
  <c r="AH28" i="22"/>
  <c r="I162" i="17" s="1"/>
  <c r="AB28" i="22"/>
  <c r="B162" i="17" s="1"/>
  <c r="B160" i="18" s="1"/>
  <c r="O28" i="22"/>
  <c r="AT27" i="22"/>
  <c r="U161" i="17" s="1"/>
  <c r="S159" i="18" s="1"/>
  <c r="AS27" i="22"/>
  <c r="T161" i="17" s="1"/>
  <c r="R159" i="18" s="1"/>
  <c r="AR27" i="22"/>
  <c r="S161" i="17" s="1"/>
  <c r="Q159" i="18" s="1"/>
  <c r="AQ27" i="22"/>
  <c r="R161" i="17" s="1"/>
  <c r="P159" i="18" s="1"/>
  <c r="AP27" i="22"/>
  <c r="Q161" i="17" s="1"/>
  <c r="O159" i="18" s="1"/>
  <c r="AO27" i="22"/>
  <c r="P161" i="17" s="1"/>
  <c r="N159" i="18" s="1"/>
  <c r="AN27" i="22"/>
  <c r="O161" i="17" s="1"/>
  <c r="M159" i="18" s="1"/>
  <c r="AM27" i="22"/>
  <c r="N161" i="17" s="1"/>
  <c r="L159" i="18" s="1"/>
  <c r="AL27" i="22"/>
  <c r="M161" i="17" s="1"/>
  <c r="K159" i="18" s="1"/>
  <c r="AK27" i="22"/>
  <c r="L161" i="17" s="1"/>
  <c r="J159" i="18" s="1"/>
  <c r="AJ27" i="22"/>
  <c r="K161" i="17" s="1"/>
  <c r="I159" i="18" s="1"/>
  <c r="AI27" i="22"/>
  <c r="J161" i="17" s="1"/>
  <c r="AH27" i="22"/>
  <c r="I161" i="17" s="1"/>
  <c r="AB27" i="22"/>
  <c r="B161" i="17" s="1"/>
  <c r="B159" i="18" s="1"/>
  <c r="O27" i="22"/>
  <c r="AT26" i="22"/>
  <c r="U160" i="17" s="1"/>
  <c r="S158" i="18" s="1"/>
  <c r="AS26" i="22"/>
  <c r="T160" i="17" s="1"/>
  <c r="R158" i="18" s="1"/>
  <c r="AR26" i="22"/>
  <c r="S160" i="17" s="1"/>
  <c r="Q158" i="18" s="1"/>
  <c r="AQ26" i="22"/>
  <c r="R160" i="17" s="1"/>
  <c r="P158" i="18" s="1"/>
  <c r="AP26" i="22"/>
  <c r="Q160" i="17" s="1"/>
  <c r="O158" i="18" s="1"/>
  <c r="AO26" i="22"/>
  <c r="P160" i="17" s="1"/>
  <c r="N158" i="18" s="1"/>
  <c r="AN26" i="22"/>
  <c r="O160" i="17" s="1"/>
  <c r="M158" i="18" s="1"/>
  <c r="AM26" i="22"/>
  <c r="N160" i="17" s="1"/>
  <c r="L158" i="18" s="1"/>
  <c r="AL26" i="22"/>
  <c r="M160" i="17" s="1"/>
  <c r="K158" i="18" s="1"/>
  <c r="AK26" i="22"/>
  <c r="L160" i="17" s="1"/>
  <c r="J158" i="18" s="1"/>
  <c r="AJ26" i="22"/>
  <c r="K160" i="17" s="1"/>
  <c r="I158" i="18" s="1"/>
  <c r="AI26" i="22"/>
  <c r="J160" i="17" s="1"/>
  <c r="AH26" i="22"/>
  <c r="I160" i="17" s="1"/>
  <c r="AB26" i="22"/>
  <c r="B160" i="17" s="1"/>
  <c r="B158" i="18" s="1"/>
  <c r="O26" i="22"/>
  <c r="AT25" i="22"/>
  <c r="U159" i="17" s="1"/>
  <c r="S157" i="18" s="1"/>
  <c r="AS25" i="22"/>
  <c r="T159" i="17" s="1"/>
  <c r="R157" i="18" s="1"/>
  <c r="AR25" i="22"/>
  <c r="S159" i="17" s="1"/>
  <c r="Q157" i="18" s="1"/>
  <c r="AQ25" i="22"/>
  <c r="R159" i="17" s="1"/>
  <c r="P157" i="18" s="1"/>
  <c r="AP25" i="22"/>
  <c r="Q159" i="17" s="1"/>
  <c r="O157" i="18" s="1"/>
  <c r="AO25" i="22"/>
  <c r="P159" i="17" s="1"/>
  <c r="N157" i="18" s="1"/>
  <c r="AN25" i="22"/>
  <c r="O159" i="17" s="1"/>
  <c r="M157" i="18" s="1"/>
  <c r="AM25" i="22"/>
  <c r="N159" i="17" s="1"/>
  <c r="L157" i="18" s="1"/>
  <c r="AL25" i="22"/>
  <c r="M159" i="17" s="1"/>
  <c r="K157" i="18" s="1"/>
  <c r="AK25" i="22"/>
  <c r="L159" i="17" s="1"/>
  <c r="J157" i="18" s="1"/>
  <c r="AJ25" i="22"/>
  <c r="K159" i="17" s="1"/>
  <c r="I157" i="18" s="1"/>
  <c r="AI25" i="22"/>
  <c r="J159" i="17" s="1"/>
  <c r="AH25" i="22"/>
  <c r="I159" i="17" s="1"/>
  <c r="AB25" i="22"/>
  <c r="B159" i="17" s="1"/>
  <c r="B157" i="18" s="1"/>
  <c r="O25" i="22"/>
  <c r="AT24" i="22"/>
  <c r="U158" i="17" s="1"/>
  <c r="S156" i="18" s="1"/>
  <c r="AS24" i="22"/>
  <c r="T158" i="17" s="1"/>
  <c r="R156" i="18" s="1"/>
  <c r="AR24" i="22"/>
  <c r="S158" i="17" s="1"/>
  <c r="Q156" i="18" s="1"/>
  <c r="AQ24" i="22"/>
  <c r="R158" i="17" s="1"/>
  <c r="P156" i="18" s="1"/>
  <c r="AP24" i="22"/>
  <c r="Q158" i="17" s="1"/>
  <c r="O156" i="18" s="1"/>
  <c r="AO24" i="22"/>
  <c r="P158" i="17" s="1"/>
  <c r="N156" i="18" s="1"/>
  <c r="AN24" i="22"/>
  <c r="O158" i="17" s="1"/>
  <c r="M156" i="18" s="1"/>
  <c r="AM24" i="22"/>
  <c r="N158" i="17" s="1"/>
  <c r="L156" i="18" s="1"/>
  <c r="AL24" i="22"/>
  <c r="M158" i="17" s="1"/>
  <c r="K156" i="18" s="1"/>
  <c r="AK24" i="22"/>
  <c r="L158" i="17" s="1"/>
  <c r="J156" i="18" s="1"/>
  <c r="AJ24" i="22"/>
  <c r="K158" i="17" s="1"/>
  <c r="I156" i="18" s="1"/>
  <c r="AI24" i="22"/>
  <c r="J158" i="17" s="1"/>
  <c r="AH24" i="22"/>
  <c r="I158" i="17" s="1"/>
  <c r="AB24" i="22"/>
  <c r="B158" i="17" s="1"/>
  <c r="B156" i="18" s="1"/>
  <c r="O24" i="22"/>
  <c r="AT23" i="22"/>
  <c r="U157" i="17" s="1"/>
  <c r="S155" i="18" s="1"/>
  <c r="AS23" i="22"/>
  <c r="T157" i="17" s="1"/>
  <c r="R155" i="18" s="1"/>
  <c r="AR23" i="22"/>
  <c r="S157" i="17" s="1"/>
  <c r="Q155" i="18" s="1"/>
  <c r="AQ23" i="22"/>
  <c r="R157" i="17" s="1"/>
  <c r="P155" i="18" s="1"/>
  <c r="AP23" i="22"/>
  <c r="Q157" i="17" s="1"/>
  <c r="O155" i="18" s="1"/>
  <c r="AO23" i="22"/>
  <c r="P157" i="17" s="1"/>
  <c r="N155" i="18" s="1"/>
  <c r="AN23" i="22"/>
  <c r="O157" i="17" s="1"/>
  <c r="M155" i="18" s="1"/>
  <c r="AM23" i="22"/>
  <c r="N157" i="17" s="1"/>
  <c r="L155" i="18" s="1"/>
  <c r="AL23" i="22"/>
  <c r="M157" i="17" s="1"/>
  <c r="K155" i="18" s="1"/>
  <c r="AK23" i="22"/>
  <c r="L157" i="17" s="1"/>
  <c r="J155" i="18" s="1"/>
  <c r="AJ23" i="22"/>
  <c r="K157" i="17" s="1"/>
  <c r="I155" i="18" s="1"/>
  <c r="AI23" i="22"/>
  <c r="J157" i="17" s="1"/>
  <c r="AH23" i="22"/>
  <c r="I157" i="17" s="1"/>
  <c r="AB23" i="22"/>
  <c r="B157" i="17" s="1"/>
  <c r="B155" i="18" s="1"/>
  <c r="O23" i="22"/>
  <c r="N20" i="22"/>
  <c r="M20" i="22"/>
  <c r="L20" i="22"/>
  <c r="K20" i="22"/>
  <c r="J20" i="22"/>
  <c r="I20" i="22"/>
  <c r="H20" i="22"/>
  <c r="G20" i="22"/>
  <c r="F20" i="22"/>
  <c r="E20" i="22"/>
  <c r="D20" i="22"/>
  <c r="C20" i="22"/>
  <c r="AT19" i="22"/>
  <c r="U156" i="17" s="1"/>
  <c r="S154" i="18" s="1"/>
  <c r="AS19" i="22"/>
  <c r="T156" i="17" s="1"/>
  <c r="R154" i="18" s="1"/>
  <c r="AR19" i="22"/>
  <c r="S156" i="17" s="1"/>
  <c r="Q154" i="18" s="1"/>
  <c r="AQ19" i="22"/>
  <c r="R156" i="17" s="1"/>
  <c r="P154" i="18" s="1"/>
  <c r="AP19" i="22"/>
  <c r="Q156" i="17" s="1"/>
  <c r="O154" i="18" s="1"/>
  <c r="AO19" i="22"/>
  <c r="P156" i="17" s="1"/>
  <c r="N154" i="18" s="1"/>
  <c r="AN19" i="22"/>
  <c r="O156" i="17" s="1"/>
  <c r="M154" i="18" s="1"/>
  <c r="AM19" i="22"/>
  <c r="N156" i="17" s="1"/>
  <c r="L154" i="18" s="1"/>
  <c r="AL19" i="22"/>
  <c r="M156" i="17" s="1"/>
  <c r="K154" i="18" s="1"/>
  <c r="AK19" i="22"/>
  <c r="L156" i="17" s="1"/>
  <c r="J154" i="18" s="1"/>
  <c r="AJ19" i="22"/>
  <c r="K156" i="17" s="1"/>
  <c r="I154" i="18" s="1"/>
  <c r="AI19" i="22"/>
  <c r="J156" i="17" s="1"/>
  <c r="AH19" i="22"/>
  <c r="I156" i="17" s="1"/>
  <c r="B156" i="17"/>
  <c r="B154" i="18" s="1"/>
  <c r="O19" i="22"/>
  <c r="AT18" i="22"/>
  <c r="U155" i="17" s="1"/>
  <c r="S153" i="18" s="1"/>
  <c r="AS18" i="22"/>
  <c r="T155" i="17" s="1"/>
  <c r="R153" i="18" s="1"/>
  <c r="AR18" i="22"/>
  <c r="S155" i="17" s="1"/>
  <c r="Q153" i="18" s="1"/>
  <c r="AQ18" i="22"/>
  <c r="R155" i="17" s="1"/>
  <c r="P153" i="18" s="1"/>
  <c r="AP18" i="22"/>
  <c r="Q155" i="17" s="1"/>
  <c r="O153" i="18" s="1"/>
  <c r="AO18" i="22"/>
  <c r="P155" i="17" s="1"/>
  <c r="N153" i="18" s="1"/>
  <c r="AN18" i="22"/>
  <c r="O155" i="17" s="1"/>
  <c r="M153" i="18" s="1"/>
  <c r="AM18" i="22"/>
  <c r="N155" i="17" s="1"/>
  <c r="L153" i="18" s="1"/>
  <c r="AL18" i="22"/>
  <c r="M155" i="17" s="1"/>
  <c r="K153" i="18" s="1"/>
  <c r="AK18" i="22"/>
  <c r="L155" i="17" s="1"/>
  <c r="J153" i="18" s="1"/>
  <c r="AJ18" i="22"/>
  <c r="K155" i="17" s="1"/>
  <c r="I153" i="18" s="1"/>
  <c r="AI18" i="22"/>
  <c r="J155" i="17" s="1"/>
  <c r="AH18" i="22"/>
  <c r="I155" i="17" s="1"/>
  <c r="B155" i="17"/>
  <c r="B153" i="18" s="1"/>
  <c r="O18" i="22"/>
  <c r="AT17" i="22"/>
  <c r="U154" i="17" s="1"/>
  <c r="S152" i="18" s="1"/>
  <c r="AS17" i="22"/>
  <c r="T154" i="17" s="1"/>
  <c r="R152" i="18" s="1"/>
  <c r="AR17" i="22"/>
  <c r="S154" i="17" s="1"/>
  <c r="Q152" i="18" s="1"/>
  <c r="AQ17" i="22"/>
  <c r="R154" i="17" s="1"/>
  <c r="P152" i="18" s="1"/>
  <c r="AP17" i="22"/>
  <c r="Q154" i="17" s="1"/>
  <c r="O152" i="18" s="1"/>
  <c r="AO17" i="22"/>
  <c r="P154" i="17" s="1"/>
  <c r="N152" i="18" s="1"/>
  <c r="AN17" i="22"/>
  <c r="O154" i="17" s="1"/>
  <c r="M152" i="18" s="1"/>
  <c r="AM17" i="22"/>
  <c r="N154" i="17" s="1"/>
  <c r="L152" i="18" s="1"/>
  <c r="AL17" i="22"/>
  <c r="M154" i="17" s="1"/>
  <c r="K152" i="18" s="1"/>
  <c r="AK17" i="22"/>
  <c r="L154" i="17" s="1"/>
  <c r="J152" i="18" s="1"/>
  <c r="AJ17" i="22"/>
  <c r="K154" i="17" s="1"/>
  <c r="I152" i="18" s="1"/>
  <c r="AI17" i="22"/>
  <c r="J154" i="17" s="1"/>
  <c r="AH17" i="22"/>
  <c r="I154" i="17" s="1"/>
  <c r="B154" i="17"/>
  <c r="B152" i="18" s="1"/>
  <c r="O17" i="22"/>
  <c r="AT16" i="22"/>
  <c r="U153" i="17" s="1"/>
  <c r="S151" i="18" s="1"/>
  <c r="AS16" i="22"/>
  <c r="T153" i="17" s="1"/>
  <c r="R151" i="18" s="1"/>
  <c r="AR16" i="22"/>
  <c r="S153" i="17" s="1"/>
  <c r="Q151" i="18" s="1"/>
  <c r="AQ16" i="22"/>
  <c r="R153" i="17" s="1"/>
  <c r="P151" i="18" s="1"/>
  <c r="AP16" i="22"/>
  <c r="Q153" i="17" s="1"/>
  <c r="O151" i="18" s="1"/>
  <c r="AO16" i="22"/>
  <c r="P153" i="17" s="1"/>
  <c r="N151" i="18" s="1"/>
  <c r="AN16" i="22"/>
  <c r="O153" i="17" s="1"/>
  <c r="M151" i="18" s="1"/>
  <c r="AM16" i="22"/>
  <c r="N153" i="17" s="1"/>
  <c r="L151" i="18" s="1"/>
  <c r="AL16" i="22"/>
  <c r="M153" i="17" s="1"/>
  <c r="K151" i="18" s="1"/>
  <c r="AK16" i="22"/>
  <c r="L153" i="17" s="1"/>
  <c r="J151" i="18" s="1"/>
  <c r="AJ16" i="22"/>
  <c r="K153" i="17" s="1"/>
  <c r="I151" i="18" s="1"/>
  <c r="AI16" i="22"/>
  <c r="J153" i="17" s="1"/>
  <c r="AH16" i="22"/>
  <c r="I153" i="17" s="1"/>
  <c r="B153" i="17"/>
  <c r="B151" i="18" s="1"/>
  <c r="O16" i="22"/>
  <c r="AT15" i="22"/>
  <c r="U152" i="17" s="1"/>
  <c r="S150" i="18" s="1"/>
  <c r="AS15" i="22"/>
  <c r="T152" i="17" s="1"/>
  <c r="R150" i="18" s="1"/>
  <c r="AR15" i="22"/>
  <c r="S152" i="17" s="1"/>
  <c r="Q150" i="18" s="1"/>
  <c r="AQ15" i="22"/>
  <c r="R152" i="17" s="1"/>
  <c r="P150" i="18" s="1"/>
  <c r="AP15" i="22"/>
  <c r="Q152" i="17" s="1"/>
  <c r="O150" i="18" s="1"/>
  <c r="AO15" i="22"/>
  <c r="P152" i="17" s="1"/>
  <c r="N150" i="18" s="1"/>
  <c r="AN15" i="22"/>
  <c r="O152" i="17" s="1"/>
  <c r="M150" i="18" s="1"/>
  <c r="AM15" i="22"/>
  <c r="N152" i="17" s="1"/>
  <c r="L150" i="18" s="1"/>
  <c r="AL15" i="22"/>
  <c r="M152" i="17" s="1"/>
  <c r="K150" i="18" s="1"/>
  <c r="AK15" i="22"/>
  <c r="L152" i="17" s="1"/>
  <c r="J150" i="18" s="1"/>
  <c r="AJ15" i="22"/>
  <c r="K152" i="17" s="1"/>
  <c r="I150" i="18" s="1"/>
  <c r="AI15" i="22"/>
  <c r="J152" i="17" s="1"/>
  <c r="AH15" i="22"/>
  <c r="I152" i="17" s="1"/>
  <c r="B152" i="17"/>
  <c r="B150" i="18" s="1"/>
  <c r="O15" i="22"/>
  <c r="AT14" i="22"/>
  <c r="U151" i="17" s="1"/>
  <c r="S149" i="18" s="1"/>
  <c r="AS14" i="22"/>
  <c r="T151" i="17" s="1"/>
  <c r="R149" i="18" s="1"/>
  <c r="AR14" i="22"/>
  <c r="S151" i="17" s="1"/>
  <c r="Q149" i="18" s="1"/>
  <c r="AQ14" i="22"/>
  <c r="R151" i="17" s="1"/>
  <c r="P149" i="18" s="1"/>
  <c r="AP14" i="22"/>
  <c r="Q151" i="17" s="1"/>
  <c r="O149" i="18" s="1"/>
  <c r="AO14" i="22"/>
  <c r="P151" i="17" s="1"/>
  <c r="N149" i="18" s="1"/>
  <c r="AN14" i="22"/>
  <c r="O151" i="17" s="1"/>
  <c r="M149" i="18" s="1"/>
  <c r="AM14" i="22"/>
  <c r="N151" i="17" s="1"/>
  <c r="L149" i="18" s="1"/>
  <c r="AL14" i="22"/>
  <c r="M151" i="17" s="1"/>
  <c r="K149" i="18" s="1"/>
  <c r="AK14" i="22"/>
  <c r="L151" i="17" s="1"/>
  <c r="J149" i="18" s="1"/>
  <c r="AJ14" i="22"/>
  <c r="K151" i="17" s="1"/>
  <c r="I149" i="18" s="1"/>
  <c r="AI14" i="22"/>
  <c r="J151" i="17" s="1"/>
  <c r="AH14" i="22"/>
  <c r="I151" i="17" s="1"/>
  <c r="B151" i="17"/>
  <c r="B149" i="18" s="1"/>
  <c r="O14" i="22"/>
  <c r="AT13" i="22"/>
  <c r="U150" i="17" s="1"/>
  <c r="S148" i="18" s="1"/>
  <c r="AS13" i="22"/>
  <c r="T150" i="17" s="1"/>
  <c r="R148" i="18" s="1"/>
  <c r="AR13" i="22"/>
  <c r="S150" i="17" s="1"/>
  <c r="Q148" i="18" s="1"/>
  <c r="AQ13" i="22"/>
  <c r="R150" i="17" s="1"/>
  <c r="P148" i="18" s="1"/>
  <c r="AP13" i="22"/>
  <c r="Q150" i="17" s="1"/>
  <c r="O148" i="18" s="1"/>
  <c r="AO13" i="22"/>
  <c r="P150" i="17" s="1"/>
  <c r="N148" i="18" s="1"/>
  <c r="AN13" i="22"/>
  <c r="O150" i="17" s="1"/>
  <c r="M148" i="18" s="1"/>
  <c r="AM13" i="22"/>
  <c r="N150" i="17" s="1"/>
  <c r="L148" i="18" s="1"/>
  <c r="AL13" i="22"/>
  <c r="M150" i="17" s="1"/>
  <c r="K148" i="18" s="1"/>
  <c r="AK13" i="22"/>
  <c r="L150" i="17" s="1"/>
  <c r="J148" i="18" s="1"/>
  <c r="AJ13" i="22"/>
  <c r="K150" i="17" s="1"/>
  <c r="I148" i="18" s="1"/>
  <c r="AI13" i="22"/>
  <c r="J150" i="17" s="1"/>
  <c r="AH13" i="22"/>
  <c r="I150" i="17" s="1"/>
  <c r="B150" i="17"/>
  <c r="B148" i="18" s="1"/>
  <c r="O13" i="22"/>
  <c r="AT12" i="22"/>
  <c r="U149" i="17" s="1"/>
  <c r="S147" i="18" s="1"/>
  <c r="AS12" i="22"/>
  <c r="T149" i="17" s="1"/>
  <c r="R147" i="18" s="1"/>
  <c r="AR12" i="22"/>
  <c r="S149" i="17" s="1"/>
  <c r="Q147" i="18" s="1"/>
  <c r="AQ12" i="22"/>
  <c r="R149" i="17" s="1"/>
  <c r="P147" i="18" s="1"/>
  <c r="AP12" i="22"/>
  <c r="Q149" i="17" s="1"/>
  <c r="O147" i="18" s="1"/>
  <c r="AO12" i="22"/>
  <c r="P149" i="17" s="1"/>
  <c r="N147" i="18" s="1"/>
  <c r="AN12" i="22"/>
  <c r="O149" i="17" s="1"/>
  <c r="M147" i="18" s="1"/>
  <c r="AM12" i="22"/>
  <c r="N149" i="17" s="1"/>
  <c r="L147" i="18" s="1"/>
  <c r="AL12" i="22"/>
  <c r="M149" i="17" s="1"/>
  <c r="K147" i="18" s="1"/>
  <c r="AK12" i="22"/>
  <c r="L149" i="17" s="1"/>
  <c r="J147" i="18" s="1"/>
  <c r="AJ12" i="22"/>
  <c r="K149" i="17" s="1"/>
  <c r="I147" i="18" s="1"/>
  <c r="AI12" i="22"/>
  <c r="J149" i="17" s="1"/>
  <c r="AH12" i="22"/>
  <c r="I149" i="17" s="1"/>
  <c r="B149" i="17"/>
  <c r="B147" i="18" s="1"/>
  <c r="O12" i="22"/>
  <c r="AT11" i="22"/>
  <c r="U148" i="17" s="1"/>
  <c r="S146" i="18" s="1"/>
  <c r="AS11" i="22"/>
  <c r="T148" i="17" s="1"/>
  <c r="R146" i="18" s="1"/>
  <c r="AR11" i="22"/>
  <c r="S148" i="17" s="1"/>
  <c r="Q146" i="18" s="1"/>
  <c r="AQ11" i="22"/>
  <c r="R148" i="17" s="1"/>
  <c r="P146" i="18" s="1"/>
  <c r="AP11" i="22"/>
  <c r="Q148" i="17" s="1"/>
  <c r="O146" i="18" s="1"/>
  <c r="AO11" i="22"/>
  <c r="P148" i="17" s="1"/>
  <c r="N146" i="18" s="1"/>
  <c r="AN11" i="22"/>
  <c r="O148" i="17" s="1"/>
  <c r="M146" i="18" s="1"/>
  <c r="AM11" i="22"/>
  <c r="N148" i="17" s="1"/>
  <c r="L146" i="18" s="1"/>
  <c r="AL11" i="22"/>
  <c r="M148" i="17" s="1"/>
  <c r="K146" i="18" s="1"/>
  <c r="AK11" i="22"/>
  <c r="L148" i="17" s="1"/>
  <c r="J146" i="18" s="1"/>
  <c r="AJ11" i="22"/>
  <c r="K148" i="17" s="1"/>
  <c r="I146" i="18" s="1"/>
  <c r="AI11" i="22"/>
  <c r="J148" i="17" s="1"/>
  <c r="AH11" i="22"/>
  <c r="I148" i="17" s="1"/>
  <c r="B148" i="17"/>
  <c r="B146" i="18" s="1"/>
  <c r="O11" i="22"/>
  <c r="AT10" i="22"/>
  <c r="U147" i="17" s="1"/>
  <c r="S145" i="18" s="1"/>
  <c r="AS10" i="22"/>
  <c r="T147" i="17" s="1"/>
  <c r="R145" i="18" s="1"/>
  <c r="AR10" i="22"/>
  <c r="S147" i="17" s="1"/>
  <c r="Q145" i="18" s="1"/>
  <c r="AQ10" i="22"/>
  <c r="R147" i="17" s="1"/>
  <c r="P145" i="18" s="1"/>
  <c r="AP10" i="22"/>
  <c r="Q147" i="17" s="1"/>
  <c r="O145" i="18" s="1"/>
  <c r="AO10" i="22"/>
  <c r="P147" i="17" s="1"/>
  <c r="N145" i="18" s="1"/>
  <c r="AN10" i="22"/>
  <c r="O147" i="17" s="1"/>
  <c r="M145" i="18" s="1"/>
  <c r="AM10" i="22"/>
  <c r="N147" i="17" s="1"/>
  <c r="L145" i="18" s="1"/>
  <c r="AL10" i="22"/>
  <c r="M147" i="17" s="1"/>
  <c r="K145" i="18" s="1"/>
  <c r="AK10" i="22"/>
  <c r="L147" i="17" s="1"/>
  <c r="J145" i="18" s="1"/>
  <c r="AJ10" i="22"/>
  <c r="K147" i="17" s="1"/>
  <c r="I145" i="18" s="1"/>
  <c r="AI10" i="22"/>
  <c r="J147" i="17" s="1"/>
  <c r="AH10" i="22"/>
  <c r="I147" i="17" s="1"/>
  <c r="O10" i="22"/>
  <c r="N6" i="22"/>
  <c r="M6" i="22"/>
  <c r="L6" i="22"/>
  <c r="K6" i="22"/>
  <c r="J6" i="22"/>
  <c r="I6" i="22"/>
  <c r="H6" i="22"/>
  <c r="G6" i="22"/>
  <c r="F6" i="22"/>
  <c r="E6" i="22"/>
  <c r="D6" i="22"/>
  <c r="C6" i="22"/>
  <c r="C5" i="22"/>
  <c r="O1" i="22"/>
  <c r="AD83" i="22" s="1"/>
  <c r="D205" i="17" s="1"/>
  <c r="D203" i="18" s="1"/>
  <c r="B17" i="21"/>
  <c r="B18" i="21"/>
  <c r="B19" i="21"/>
  <c r="B30" i="21"/>
  <c r="B31" i="21"/>
  <c r="B32" i="21"/>
  <c r="B43" i="21"/>
  <c r="B44" i="21"/>
  <c r="B45" i="21"/>
  <c r="B56" i="21"/>
  <c r="B57" i="21"/>
  <c r="B58" i="21"/>
  <c r="B63" i="21"/>
  <c r="B64" i="21"/>
  <c r="B65" i="21"/>
  <c r="B66" i="21"/>
  <c r="B67" i="21"/>
  <c r="B68" i="21"/>
  <c r="B69" i="21"/>
  <c r="B70" i="21"/>
  <c r="B71" i="21"/>
  <c r="B62" i="21"/>
  <c r="B50" i="21"/>
  <c r="B51" i="21"/>
  <c r="B52" i="21"/>
  <c r="B53" i="21"/>
  <c r="B54" i="21"/>
  <c r="B55" i="21"/>
  <c r="B49" i="21"/>
  <c r="B37" i="21"/>
  <c r="B38" i="21"/>
  <c r="B39" i="21"/>
  <c r="B40" i="21"/>
  <c r="B41" i="21"/>
  <c r="B42" i="21"/>
  <c r="B36" i="21"/>
  <c r="B24" i="21"/>
  <c r="B25" i="21"/>
  <c r="B26" i="21"/>
  <c r="B27" i="21"/>
  <c r="B28" i="21"/>
  <c r="B29" i="21"/>
  <c r="B23" i="21"/>
  <c r="N59" i="21"/>
  <c r="M59" i="21"/>
  <c r="L59" i="21"/>
  <c r="K59" i="21"/>
  <c r="J59" i="21"/>
  <c r="I59" i="21"/>
  <c r="H59" i="21"/>
  <c r="G59" i="21"/>
  <c r="F59" i="21"/>
  <c r="E59" i="21"/>
  <c r="D59" i="21"/>
  <c r="C59" i="21"/>
  <c r="AT58" i="21"/>
  <c r="U136" i="17" s="1"/>
  <c r="S134" i="18" s="1"/>
  <c r="AS58" i="21"/>
  <c r="T136" i="17" s="1"/>
  <c r="R134" i="18" s="1"/>
  <c r="AR58" i="21"/>
  <c r="S136" i="17" s="1"/>
  <c r="Q134" i="18" s="1"/>
  <c r="AQ58" i="21"/>
  <c r="R136" i="17" s="1"/>
  <c r="P134" i="18" s="1"/>
  <c r="AP58" i="21"/>
  <c r="Q136" i="17" s="1"/>
  <c r="O134" i="18" s="1"/>
  <c r="AO58" i="21"/>
  <c r="P136" i="17" s="1"/>
  <c r="N134" i="18" s="1"/>
  <c r="AN58" i="21"/>
  <c r="O136" i="17" s="1"/>
  <c r="M134" i="18" s="1"/>
  <c r="AM58" i="21"/>
  <c r="N136" i="17" s="1"/>
  <c r="L134" i="18" s="1"/>
  <c r="AL58" i="21"/>
  <c r="M136" i="17" s="1"/>
  <c r="K134" i="18" s="1"/>
  <c r="AK58" i="21"/>
  <c r="L136" i="17" s="1"/>
  <c r="J134" i="18" s="1"/>
  <c r="AJ58" i="21"/>
  <c r="K136" i="17" s="1"/>
  <c r="I134" i="18" s="1"/>
  <c r="AI58" i="21"/>
  <c r="J136" i="17" s="1"/>
  <c r="AH58" i="21"/>
  <c r="I136" i="17" s="1"/>
  <c r="AB58" i="21"/>
  <c r="B136" i="17" s="1"/>
  <c r="B134" i="18" s="1"/>
  <c r="O58" i="21"/>
  <c r="AT57" i="21"/>
  <c r="U135" i="17" s="1"/>
  <c r="S133" i="18" s="1"/>
  <c r="AS57" i="21"/>
  <c r="T135" i="17" s="1"/>
  <c r="R133" i="18" s="1"/>
  <c r="AR57" i="21"/>
  <c r="S135" i="17" s="1"/>
  <c r="Q133" i="18" s="1"/>
  <c r="AQ57" i="21"/>
  <c r="R135" i="17" s="1"/>
  <c r="P133" i="18" s="1"/>
  <c r="AP57" i="21"/>
  <c r="Q135" i="17" s="1"/>
  <c r="O133" i="18" s="1"/>
  <c r="AO57" i="21"/>
  <c r="P135" i="17" s="1"/>
  <c r="N133" i="18" s="1"/>
  <c r="AN57" i="21"/>
  <c r="O135" i="17" s="1"/>
  <c r="M133" i="18" s="1"/>
  <c r="AM57" i="21"/>
  <c r="N135" i="17" s="1"/>
  <c r="L133" i="18" s="1"/>
  <c r="AL57" i="21"/>
  <c r="M135" i="17" s="1"/>
  <c r="K133" i="18" s="1"/>
  <c r="AK57" i="21"/>
  <c r="L135" i="17" s="1"/>
  <c r="J133" i="18" s="1"/>
  <c r="AJ57" i="21"/>
  <c r="K135" i="17" s="1"/>
  <c r="I133" i="18" s="1"/>
  <c r="AI57" i="21"/>
  <c r="J135" i="17" s="1"/>
  <c r="AH57" i="21"/>
  <c r="I135" i="17" s="1"/>
  <c r="AB57" i="21"/>
  <c r="B135" i="17" s="1"/>
  <c r="B133" i="18" s="1"/>
  <c r="O57" i="21"/>
  <c r="AT56" i="21"/>
  <c r="U134" i="17" s="1"/>
  <c r="S132" i="18" s="1"/>
  <c r="AS56" i="21"/>
  <c r="T134" i="17" s="1"/>
  <c r="R132" i="18" s="1"/>
  <c r="AR56" i="21"/>
  <c r="S134" i="17" s="1"/>
  <c r="Q132" i="18" s="1"/>
  <c r="AQ56" i="21"/>
  <c r="R134" i="17" s="1"/>
  <c r="P132" i="18" s="1"/>
  <c r="AP56" i="21"/>
  <c r="Q134" i="17" s="1"/>
  <c r="O132" i="18" s="1"/>
  <c r="AO56" i="21"/>
  <c r="P134" i="17" s="1"/>
  <c r="N132" i="18" s="1"/>
  <c r="AN56" i="21"/>
  <c r="O134" i="17" s="1"/>
  <c r="M132" i="18" s="1"/>
  <c r="AM56" i="21"/>
  <c r="N134" i="17" s="1"/>
  <c r="L132" i="18" s="1"/>
  <c r="AL56" i="21"/>
  <c r="M134" i="17" s="1"/>
  <c r="K132" i="18" s="1"/>
  <c r="AK56" i="21"/>
  <c r="L134" i="17" s="1"/>
  <c r="J132" i="18" s="1"/>
  <c r="AJ56" i="21"/>
  <c r="K134" i="17" s="1"/>
  <c r="I132" i="18" s="1"/>
  <c r="AI56" i="21"/>
  <c r="J134" i="17" s="1"/>
  <c r="AH56" i="21"/>
  <c r="I134" i="17" s="1"/>
  <c r="AB56" i="21"/>
  <c r="B134" i="17" s="1"/>
  <c r="B132" i="18" s="1"/>
  <c r="O56" i="21"/>
  <c r="AT55" i="21"/>
  <c r="U133" i="17" s="1"/>
  <c r="S131" i="18" s="1"/>
  <c r="AS55" i="21"/>
  <c r="T133" i="17" s="1"/>
  <c r="R131" i="18" s="1"/>
  <c r="AR55" i="21"/>
  <c r="S133" i="17" s="1"/>
  <c r="Q131" i="18" s="1"/>
  <c r="AQ55" i="21"/>
  <c r="R133" i="17" s="1"/>
  <c r="P131" i="18" s="1"/>
  <c r="AP55" i="21"/>
  <c r="Q133" i="17" s="1"/>
  <c r="O131" i="18" s="1"/>
  <c r="AO55" i="21"/>
  <c r="P133" i="17" s="1"/>
  <c r="N131" i="18" s="1"/>
  <c r="AN55" i="21"/>
  <c r="O133" i="17" s="1"/>
  <c r="M131" i="18" s="1"/>
  <c r="AM55" i="21"/>
  <c r="N133" i="17" s="1"/>
  <c r="L131" i="18" s="1"/>
  <c r="AL55" i="21"/>
  <c r="M133" i="17" s="1"/>
  <c r="K131" i="18" s="1"/>
  <c r="AK55" i="21"/>
  <c r="L133" i="17" s="1"/>
  <c r="J131" i="18" s="1"/>
  <c r="AJ55" i="21"/>
  <c r="K133" i="17" s="1"/>
  <c r="I131" i="18" s="1"/>
  <c r="AI55" i="21"/>
  <c r="J133" i="17" s="1"/>
  <c r="AH55" i="21"/>
  <c r="I133" i="17" s="1"/>
  <c r="AB55" i="21"/>
  <c r="B133" i="17" s="1"/>
  <c r="B131" i="18" s="1"/>
  <c r="O55" i="21"/>
  <c r="AT54" i="21"/>
  <c r="U132" i="17" s="1"/>
  <c r="S130" i="18" s="1"/>
  <c r="AS54" i="21"/>
  <c r="T132" i="17" s="1"/>
  <c r="R130" i="18" s="1"/>
  <c r="AR54" i="21"/>
  <c r="S132" i="17" s="1"/>
  <c r="Q130" i="18" s="1"/>
  <c r="AQ54" i="21"/>
  <c r="R132" i="17" s="1"/>
  <c r="P130" i="18" s="1"/>
  <c r="AP54" i="21"/>
  <c r="Q132" i="17" s="1"/>
  <c r="O130" i="18" s="1"/>
  <c r="AO54" i="21"/>
  <c r="P132" i="17" s="1"/>
  <c r="N130" i="18" s="1"/>
  <c r="AN54" i="21"/>
  <c r="O132" i="17" s="1"/>
  <c r="M130" i="18" s="1"/>
  <c r="AM54" i="21"/>
  <c r="N132" i="17" s="1"/>
  <c r="L130" i="18" s="1"/>
  <c r="AL54" i="21"/>
  <c r="M132" i="17" s="1"/>
  <c r="K130" i="18" s="1"/>
  <c r="AK54" i="21"/>
  <c r="L132" i="17" s="1"/>
  <c r="J130" i="18" s="1"/>
  <c r="AJ54" i="21"/>
  <c r="K132" i="17" s="1"/>
  <c r="I130" i="18" s="1"/>
  <c r="AI54" i="21"/>
  <c r="J132" i="17" s="1"/>
  <c r="AH54" i="21"/>
  <c r="I132" i="17" s="1"/>
  <c r="AB54" i="21"/>
  <c r="B132" i="17" s="1"/>
  <c r="B130" i="18" s="1"/>
  <c r="O54" i="21"/>
  <c r="AT53" i="21"/>
  <c r="U131" i="17" s="1"/>
  <c r="S129" i="18" s="1"/>
  <c r="AS53" i="21"/>
  <c r="T131" i="17" s="1"/>
  <c r="R129" i="18" s="1"/>
  <c r="AR53" i="21"/>
  <c r="S131" i="17" s="1"/>
  <c r="Q129" i="18" s="1"/>
  <c r="AQ53" i="21"/>
  <c r="R131" i="17" s="1"/>
  <c r="P129" i="18" s="1"/>
  <c r="AP53" i="21"/>
  <c r="Q131" i="17" s="1"/>
  <c r="O129" i="18" s="1"/>
  <c r="AO53" i="21"/>
  <c r="P131" i="17" s="1"/>
  <c r="N129" i="18" s="1"/>
  <c r="AN53" i="21"/>
  <c r="O131" i="17" s="1"/>
  <c r="M129" i="18" s="1"/>
  <c r="AM53" i="21"/>
  <c r="N131" i="17" s="1"/>
  <c r="L129" i="18" s="1"/>
  <c r="AL53" i="21"/>
  <c r="M131" i="17" s="1"/>
  <c r="K129" i="18" s="1"/>
  <c r="AK53" i="21"/>
  <c r="L131" i="17" s="1"/>
  <c r="J129" i="18" s="1"/>
  <c r="AJ53" i="21"/>
  <c r="K131" i="17" s="1"/>
  <c r="I129" i="18" s="1"/>
  <c r="AI53" i="21"/>
  <c r="J131" i="17" s="1"/>
  <c r="AH53" i="21"/>
  <c r="I131" i="17" s="1"/>
  <c r="AB53" i="21"/>
  <c r="B131" i="17" s="1"/>
  <c r="B129" i="18" s="1"/>
  <c r="O53" i="21"/>
  <c r="AT52" i="21"/>
  <c r="U130" i="17" s="1"/>
  <c r="S128" i="18" s="1"/>
  <c r="AS52" i="21"/>
  <c r="T130" i="17" s="1"/>
  <c r="R128" i="18" s="1"/>
  <c r="AR52" i="21"/>
  <c r="S130" i="17" s="1"/>
  <c r="Q128" i="18" s="1"/>
  <c r="AQ52" i="21"/>
  <c r="R130" i="17" s="1"/>
  <c r="P128" i="18" s="1"/>
  <c r="AP52" i="21"/>
  <c r="Q130" i="17" s="1"/>
  <c r="O128" i="18" s="1"/>
  <c r="AO52" i="21"/>
  <c r="P130" i="17" s="1"/>
  <c r="N128" i="18" s="1"/>
  <c r="AN52" i="21"/>
  <c r="O130" i="17" s="1"/>
  <c r="M128" i="18" s="1"/>
  <c r="AM52" i="21"/>
  <c r="N130" i="17" s="1"/>
  <c r="L128" i="18" s="1"/>
  <c r="AL52" i="21"/>
  <c r="M130" i="17" s="1"/>
  <c r="K128" i="18" s="1"/>
  <c r="AK52" i="21"/>
  <c r="L130" i="17" s="1"/>
  <c r="J128" i="18" s="1"/>
  <c r="AJ52" i="21"/>
  <c r="K130" i="17" s="1"/>
  <c r="I128" i="18" s="1"/>
  <c r="AI52" i="21"/>
  <c r="J130" i="17" s="1"/>
  <c r="AH52" i="21"/>
  <c r="I130" i="17" s="1"/>
  <c r="AB52" i="21"/>
  <c r="B130" i="17" s="1"/>
  <c r="B128" i="18" s="1"/>
  <c r="O52" i="21"/>
  <c r="AT51" i="21"/>
  <c r="U129" i="17" s="1"/>
  <c r="S127" i="18" s="1"/>
  <c r="AS51" i="21"/>
  <c r="T129" i="17" s="1"/>
  <c r="R127" i="18" s="1"/>
  <c r="AR51" i="21"/>
  <c r="S129" i="17" s="1"/>
  <c r="Q127" i="18" s="1"/>
  <c r="AQ51" i="21"/>
  <c r="R129" i="17" s="1"/>
  <c r="P127" i="18" s="1"/>
  <c r="AP51" i="21"/>
  <c r="Q129" i="17" s="1"/>
  <c r="O127" i="18" s="1"/>
  <c r="AO51" i="21"/>
  <c r="P129" i="17" s="1"/>
  <c r="N127" i="18" s="1"/>
  <c r="AN51" i="21"/>
  <c r="O129" i="17" s="1"/>
  <c r="M127" i="18" s="1"/>
  <c r="AM51" i="21"/>
  <c r="N129" i="17" s="1"/>
  <c r="L127" i="18" s="1"/>
  <c r="AL51" i="21"/>
  <c r="M129" i="17" s="1"/>
  <c r="K127" i="18" s="1"/>
  <c r="AK51" i="21"/>
  <c r="L129" i="17" s="1"/>
  <c r="J127" i="18" s="1"/>
  <c r="AJ51" i="21"/>
  <c r="K129" i="17" s="1"/>
  <c r="I127" i="18" s="1"/>
  <c r="AI51" i="21"/>
  <c r="J129" i="17" s="1"/>
  <c r="AH51" i="21"/>
  <c r="I129" i="17" s="1"/>
  <c r="AB51" i="21"/>
  <c r="B129" i="17" s="1"/>
  <c r="B127" i="18" s="1"/>
  <c r="O51" i="21"/>
  <c r="AT50" i="21"/>
  <c r="U128" i="17" s="1"/>
  <c r="S126" i="18" s="1"/>
  <c r="AS50" i="21"/>
  <c r="T128" i="17" s="1"/>
  <c r="R126" i="18" s="1"/>
  <c r="AR50" i="21"/>
  <c r="S128" i="17" s="1"/>
  <c r="Q126" i="18" s="1"/>
  <c r="AQ50" i="21"/>
  <c r="R128" i="17" s="1"/>
  <c r="P126" i="18" s="1"/>
  <c r="AP50" i="21"/>
  <c r="Q128" i="17" s="1"/>
  <c r="O126" i="18" s="1"/>
  <c r="AO50" i="21"/>
  <c r="P128" i="17" s="1"/>
  <c r="N126" i="18" s="1"/>
  <c r="AN50" i="21"/>
  <c r="O128" i="17" s="1"/>
  <c r="M126" i="18" s="1"/>
  <c r="AM50" i="21"/>
  <c r="N128" i="17" s="1"/>
  <c r="L126" i="18" s="1"/>
  <c r="AL50" i="21"/>
  <c r="M128" i="17" s="1"/>
  <c r="K126" i="18" s="1"/>
  <c r="AK50" i="21"/>
  <c r="L128" i="17" s="1"/>
  <c r="J126" i="18" s="1"/>
  <c r="AJ50" i="21"/>
  <c r="K128" i="17" s="1"/>
  <c r="I126" i="18" s="1"/>
  <c r="AI50" i="21"/>
  <c r="J128" i="17" s="1"/>
  <c r="AH50" i="21"/>
  <c r="I128" i="17" s="1"/>
  <c r="AB50" i="21"/>
  <c r="B128" i="17" s="1"/>
  <c r="B126" i="18" s="1"/>
  <c r="O50" i="21"/>
  <c r="AT49" i="21"/>
  <c r="U127" i="17" s="1"/>
  <c r="S125" i="18" s="1"/>
  <c r="AS49" i="21"/>
  <c r="T127" i="17" s="1"/>
  <c r="R125" i="18" s="1"/>
  <c r="AR49" i="21"/>
  <c r="S127" i="17" s="1"/>
  <c r="Q125" i="18" s="1"/>
  <c r="AQ49" i="21"/>
  <c r="R127" i="17" s="1"/>
  <c r="P125" i="18" s="1"/>
  <c r="AP49" i="21"/>
  <c r="Q127" i="17" s="1"/>
  <c r="O125" i="18" s="1"/>
  <c r="AO49" i="21"/>
  <c r="P127" i="17" s="1"/>
  <c r="N125" i="18" s="1"/>
  <c r="AN49" i="21"/>
  <c r="O127" i="17" s="1"/>
  <c r="M125" i="18" s="1"/>
  <c r="AM49" i="21"/>
  <c r="N127" i="17" s="1"/>
  <c r="L125" i="18" s="1"/>
  <c r="AL49" i="21"/>
  <c r="M127" i="17" s="1"/>
  <c r="K125" i="18" s="1"/>
  <c r="AK49" i="21"/>
  <c r="L127" i="17" s="1"/>
  <c r="J125" i="18" s="1"/>
  <c r="AJ49" i="21"/>
  <c r="K127" i="17" s="1"/>
  <c r="I125" i="18" s="1"/>
  <c r="AI49" i="21"/>
  <c r="J127" i="17" s="1"/>
  <c r="AH49" i="21"/>
  <c r="I127" i="17" s="1"/>
  <c r="AB49" i="21"/>
  <c r="B127" i="17" s="1"/>
  <c r="B125" i="18" s="1"/>
  <c r="O49" i="21"/>
  <c r="N46" i="21"/>
  <c r="M46" i="21"/>
  <c r="L46" i="21"/>
  <c r="K46" i="21"/>
  <c r="J46" i="21"/>
  <c r="I46" i="21"/>
  <c r="H46" i="21"/>
  <c r="G46" i="21"/>
  <c r="F46" i="21"/>
  <c r="E46" i="21"/>
  <c r="D46" i="21"/>
  <c r="C46" i="21"/>
  <c r="AT45" i="21"/>
  <c r="U126" i="17" s="1"/>
  <c r="S124" i="18" s="1"/>
  <c r="AS45" i="21"/>
  <c r="T126" i="17" s="1"/>
  <c r="R124" i="18" s="1"/>
  <c r="AR45" i="21"/>
  <c r="S126" i="17" s="1"/>
  <c r="Q124" i="18" s="1"/>
  <c r="AQ45" i="21"/>
  <c r="R126" i="17" s="1"/>
  <c r="P124" i="18" s="1"/>
  <c r="AP45" i="21"/>
  <c r="Q126" i="17" s="1"/>
  <c r="O124" i="18" s="1"/>
  <c r="AO45" i="21"/>
  <c r="P126" i="17" s="1"/>
  <c r="N124" i="18" s="1"/>
  <c r="AN45" i="21"/>
  <c r="O126" i="17" s="1"/>
  <c r="M124" i="18" s="1"/>
  <c r="AM45" i="21"/>
  <c r="N126" i="17" s="1"/>
  <c r="L124" i="18" s="1"/>
  <c r="AL45" i="21"/>
  <c r="M126" i="17" s="1"/>
  <c r="K124" i="18" s="1"/>
  <c r="AK45" i="21"/>
  <c r="L126" i="17" s="1"/>
  <c r="J124" i="18" s="1"/>
  <c r="AJ45" i="21"/>
  <c r="K126" i="17" s="1"/>
  <c r="I124" i="18" s="1"/>
  <c r="AI45" i="21"/>
  <c r="J126" i="17" s="1"/>
  <c r="AH45" i="21"/>
  <c r="I126" i="17" s="1"/>
  <c r="AB45" i="21"/>
  <c r="B126" i="17" s="1"/>
  <c r="B124" i="18" s="1"/>
  <c r="O45" i="21"/>
  <c r="AT44" i="21"/>
  <c r="U125" i="17" s="1"/>
  <c r="S123" i="18" s="1"/>
  <c r="AS44" i="21"/>
  <c r="T125" i="17" s="1"/>
  <c r="R123" i="18" s="1"/>
  <c r="AR44" i="21"/>
  <c r="S125" i="17" s="1"/>
  <c r="Q123" i="18" s="1"/>
  <c r="AQ44" i="21"/>
  <c r="R125" i="17" s="1"/>
  <c r="P123" i="18" s="1"/>
  <c r="AP44" i="21"/>
  <c r="Q125" i="17" s="1"/>
  <c r="O123" i="18" s="1"/>
  <c r="AO44" i="21"/>
  <c r="P125" i="17" s="1"/>
  <c r="N123" i="18" s="1"/>
  <c r="AN44" i="21"/>
  <c r="O125" i="17" s="1"/>
  <c r="M123" i="18" s="1"/>
  <c r="AM44" i="21"/>
  <c r="N125" i="17" s="1"/>
  <c r="L123" i="18" s="1"/>
  <c r="AL44" i="21"/>
  <c r="M125" i="17" s="1"/>
  <c r="K123" i="18" s="1"/>
  <c r="AK44" i="21"/>
  <c r="L125" i="17" s="1"/>
  <c r="J123" i="18" s="1"/>
  <c r="AJ44" i="21"/>
  <c r="K125" i="17" s="1"/>
  <c r="I123" i="18" s="1"/>
  <c r="AI44" i="21"/>
  <c r="J125" i="17" s="1"/>
  <c r="AH44" i="21"/>
  <c r="I125" i="17" s="1"/>
  <c r="AB44" i="21"/>
  <c r="B125" i="17" s="1"/>
  <c r="B123" i="18" s="1"/>
  <c r="O44" i="21"/>
  <c r="AT43" i="21"/>
  <c r="U124" i="17" s="1"/>
  <c r="S122" i="18" s="1"/>
  <c r="AS43" i="21"/>
  <c r="T124" i="17" s="1"/>
  <c r="R122" i="18" s="1"/>
  <c r="AR43" i="21"/>
  <c r="S124" i="17" s="1"/>
  <c r="Q122" i="18" s="1"/>
  <c r="AQ43" i="21"/>
  <c r="R124" i="17" s="1"/>
  <c r="P122" i="18" s="1"/>
  <c r="AP43" i="21"/>
  <c r="Q124" i="17" s="1"/>
  <c r="O122" i="18" s="1"/>
  <c r="AO43" i="21"/>
  <c r="P124" i="17" s="1"/>
  <c r="N122" i="18" s="1"/>
  <c r="AN43" i="21"/>
  <c r="O124" i="17" s="1"/>
  <c r="M122" i="18" s="1"/>
  <c r="AM43" i="21"/>
  <c r="N124" i="17" s="1"/>
  <c r="L122" i="18" s="1"/>
  <c r="AL43" i="21"/>
  <c r="M124" i="17" s="1"/>
  <c r="K122" i="18" s="1"/>
  <c r="AK43" i="21"/>
  <c r="L124" i="17" s="1"/>
  <c r="J122" i="18" s="1"/>
  <c r="AJ43" i="21"/>
  <c r="K124" i="17" s="1"/>
  <c r="I122" i="18" s="1"/>
  <c r="AI43" i="21"/>
  <c r="J124" i="17" s="1"/>
  <c r="AH43" i="21"/>
  <c r="I124" i="17" s="1"/>
  <c r="AB43" i="21"/>
  <c r="B124" i="17" s="1"/>
  <c r="B122" i="18" s="1"/>
  <c r="O43" i="21"/>
  <c r="AT42" i="21"/>
  <c r="U123" i="17" s="1"/>
  <c r="S121" i="18" s="1"/>
  <c r="AS42" i="21"/>
  <c r="T123" i="17" s="1"/>
  <c r="R121" i="18" s="1"/>
  <c r="AR42" i="21"/>
  <c r="S123" i="17" s="1"/>
  <c r="Q121" i="18" s="1"/>
  <c r="AQ42" i="21"/>
  <c r="R123" i="17" s="1"/>
  <c r="P121" i="18" s="1"/>
  <c r="AP42" i="21"/>
  <c r="Q123" i="17" s="1"/>
  <c r="O121" i="18" s="1"/>
  <c r="AO42" i="21"/>
  <c r="P123" i="17" s="1"/>
  <c r="N121" i="18" s="1"/>
  <c r="AN42" i="21"/>
  <c r="O123" i="17" s="1"/>
  <c r="M121" i="18" s="1"/>
  <c r="AM42" i="21"/>
  <c r="N123" i="17" s="1"/>
  <c r="L121" i="18" s="1"/>
  <c r="AL42" i="21"/>
  <c r="M123" i="17" s="1"/>
  <c r="K121" i="18" s="1"/>
  <c r="AK42" i="21"/>
  <c r="L123" i="17" s="1"/>
  <c r="J121" i="18" s="1"/>
  <c r="AJ42" i="21"/>
  <c r="K123" i="17" s="1"/>
  <c r="I121" i="18" s="1"/>
  <c r="AI42" i="21"/>
  <c r="J123" i="17" s="1"/>
  <c r="AH42" i="21"/>
  <c r="I123" i="17" s="1"/>
  <c r="AB42" i="21"/>
  <c r="B123" i="17" s="1"/>
  <c r="B121" i="18" s="1"/>
  <c r="O42" i="21"/>
  <c r="AT41" i="21"/>
  <c r="U122" i="17" s="1"/>
  <c r="S120" i="18" s="1"/>
  <c r="AS41" i="21"/>
  <c r="T122" i="17" s="1"/>
  <c r="R120" i="18" s="1"/>
  <c r="AR41" i="21"/>
  <c r="S122" i="17" s="1"/>
  <c r="Q120" i="18" s="1"/>
  <c r="AQ41" i="21"/>
  <c r="R122" i="17" s="1"/>
  <c r="P120" i="18" s="1"/>
  <c r="AP41" i="21"/>
  <c r="Q122" i="17" s="1"/>
  <c r="O120" i="18" s="1"/>
  <c r="AO41" i="21"/>
  <c r="P122" i="17" s="1"/>
  <c r="N120" i="18" s="1"/>
  <c r="AN41" i="21"/>
  <c r="O122" i="17" s="1"/>
  <c r="M120" i="18" s="1"/>
  <c r="AM41" i="21"/>
  <c r="N122" i="17" s="1"/>
  <c r="L120" i="18" s="1"/>
  <c r="AL41" i="21"/>
  <c r="M122" i="17" s="1"/>
  <c r="K120" i="18" s="1"/>
  <c r="AK41" i="21"/>
  <c r="L122" i="17" s="1"/>
  <c r="J120" i="18" s="1"/>
  <c r="AJ41" i="21"/>
  <c r="K122" i="17" s="1"/>
  <c r="I120" i="18" s="1"/>
  <c r="AI41" i="21"/>
  <c r="J122" i="17" s="1"/>
  <c r="AH41" i="21"/>
  <c r="I122" i="17" s="1"/>
  <c r="AB41" i="21"/>
  <c r="B122" i="17" s="1"/>
  <c r="B120" i="18" s="1"/>
  <c r="O41" i="21"/>
  <c r="AT40" i="21"/>
  <c r="U121" i="17" s="1"/>
  <c r="S119" i="18" s="1"/>
  <c r="AS40" i="21"/>
  <c r="T121" i="17" s="1"/>
  <c r="R119" i="18" s="1"/>
  <c r="AR40" i="21"/>
  <c r="S121" i="17" s="1"/>
  <c r="Q119" i="18" s="1"/>
  <c r="AQ40" i="21"/>
  <c r="R121" i="17" s="1"/>
  <c r="P119" i="18" s="1"/>
  <c r="AP40" i="21"/>
  <c r="Q121" i="17" s="1"/>
  <c r="O119" i="18" s="1"/>
  <c r="AO40" i="21"/>
  <c r="P121" i="17" s="1"/>
  <c r="N119" i="18" s="1"/>
  <c r="AN40" i="21"/>
  <c r="O121" i="17" s="1"/>
  <c r="M119" i="18" s="1"/>
  <c r="AM40" i="21"/>
  <c r="N121" i="17" s="1"/>
  <c r="L119" i="18" s="1"/>
  <c r="AL40" i="21"/>
  <c r="M121" i="17" s="1"/>
  <c r="K119" i="18" s="1"/>
  <c r="AK40" i="21"/>
  <c r="L121" i="17" s="1"/>
  <c r="J119" i="18" s="1"/>
  <c r="AJ40" i="21"/>
  <c r="K121" i="17" s="1"/>
  <c r="I119" i="18" s="1"/>
  <c r="AI40" i="21"/>
  <c r="J121" i="17" s="1"/>
  <c r="AH40" i="21"/>
  <c r="I121" i="17" s="1"/>
  <c r="AB40" i="21"/>
  <c r="B121" i="17" s="1"/>
  <c r="B119" i="18" s="1"/>
  <c r="O40" i="21"/>
  <c r="AT39" i="21"/>
  <c r="U120" i="17" s="1"/>
  <c r="S118" i="18" s="1"/>
  <c r="AS39" i="21"/>
  <c r="T120" i="17" s="1"/>
  <c r="R118" i="18" s="1"/>
  <c r="AR39" i="21"/>
  <c r="S120" i="17" s="1"/>
  <c r="Q118" i="18" s="1"/>
  <c r="AQ39" i="21"/>
  <c r="R120" i="17" s="1"/>
  <c r="P118" i="18" s="1"/>
  <c r="AP39" i="21"/>
  <c r="Q120" i="17" s="1"/>
  <c r="O118" i="18" s="1"/>
  <c r="AO39" i="21"/>
  <c r="P120" i="17" s="1"/>
  <c r="N118" i="18" s="1"/>
  <c r="AN39" i="21"/>
  <c r="O120" i="17" s="1"/>
  <c r="M118" i="18" s="1"/>
  <c r="AM39" i="21"/>
  <c r="N120" i="17" s="1"/>
  <c r="L118" i="18" s="1"/>
  <c r="AL39" i="21"/>
  <c r="M120" i="17" s="1"/>
  <c r="K118" i="18" s="1"/>
  <c r="AK39" i="21"/>
  <c r="L120" i="17" s="1"/>
  <c r="J118" i="18" s="1"/>
  <c r="AJ39" i="21"/>
  <c r="K120" i="17" s="1"/>
  <c r="I118" i="18" s="1"/>
  <c r="AI39" i="21"/>
  <c r="J120" i="17" s="1"/>
  <c r="AH39" i="21"/>
  <c r="I120" i="17" s="1"/>
  <c r="AB39" i="21"/>
  <c r="B120" i="17" s="1"/>
  <c r="B118" i="18" s="1"/>
  <c r="O39" i="21"/>
  <c r="AT38" i="21"/>
  <c r="U119" i="17" s="1"/>
  <c r="S117" i="18" s="1"/>
  <c r="AS38" i="21"/>
  <c r="T119" i="17" s="1"/>
  <c r="R117" i="18" s="1"/>
  <c r="AR38" i="21"/>
  <c r="S119" i="17" s="1"/>
  <c r="Q117" i="18" s="1"/>
  <c r="AQ38" i="21"/>
  <c r="R119" i="17" s="1"/>
  <c r="P117" i="18" s="1"/>
  <c r="AP38" i="21"/>
  <c r="Q119" i="17" s="1"/>
  <c r="O117" i="18" s="1"/>
  <c r="AO38" i="21"/>
  <c r="P119" i="17" s="1"/>
  <c r="N117" i="18" s="1"/>
  <c r="AN38" i="21"/>
  <c r="O119" i="17" s="1"/>
  <c r="M117" i="18" s="1"/>
  <c r="AM38" i="21"/>
  <c r="N119" i="17" s="1"/>
  <c r="L117" i="18" s="1"/>
  <c r="AL38" i="21"/>
  <c r="M119" i="17" s="1"/>
  <c r="K117" i="18" s="1"/>
  <c r="AK38" i="21"/>
  <c r="L119" i="17" s="1"/>
  <c r="J117" i="18" s="1"/>
  <c r="AJ38" i="21"/>
  <c r="K119" i="17" s="1"/>
  <c r="I117" i="18" s="1"/>
  <c r="AI38" i="21"/>
  <c r="J119" i="17" s="1"/>
  <c r="AH38" i="21"/>
  <c r="I119" i="17" s="1"/>
  <c r="AB38" i="21"/>
  <c r="B119" i="17" s="1"/>
  <c r="B117" i="18" s="1"/>
  <c r="O38" i="21"/>
  <c r="AT37" i="21"/>
  <c r="U118" i="17" s="1"/>
  <c r="S116" i="18" s="1"/>
  <c r="AS37" i="21"/>
  <c r="T118" i="17" s="1"/>
  <c r="R116" i="18" s="1"/>
  <c r="AR37" i="21"/>
  <c r="S118" i="17" s="1"/>
  <c r="Q116" i="18" s="1"/>
  <c r="AQ37" i="21"/>
  <c r="R118" i="17" s="1"/>
  <c r="P116" i="18" s="1"/>
  <c r="AP37" i="21"/>
  <c r="Q118" i="17" s="1"/>
  <c r="O116" i="18" s="1"/>
  <c r="AO37" i="21"/>
  <c r="P118" i="17" s="1"/>
  <c r="N116" i="18" s="1"/>
  <c r="AN37" i="21"/>
  <c r="O118" i="17" s="1"/>
  <c r="M116" i="18" s="1"/>
  <c r="AM37" i="21"/>
  <c r="N118" i="17" s="1"/>
  <c r="L116" i="18" s="1"/>
  <c r="AL37" i="21"/>
  <c r="M118" i="17" s="1"/>
  <c r="K116" i="18" s="1"/>
  <c r="AK37" i="21"/>
  <c r="L118" i="17" s="1"/>
  <c r="J116" i="18" s="1"/>
  <c r="AJ37" i="21"/>
  <c r="K118" i="17" s="1"/>
  <c r="I116" i="18" s="1"/>
  <c r="AI37" i="21"/>
  <c r="J118" i="17" s="1"/>
  <c r="AH37" i="21"/>
  <c r="I118" i="17" s="1"/>
  <c r="AB37" i="21"/>
  <c r="B118" i="17" s="1"/>
  <c r="B116" i="18" s="1"/>
  <c r="O37" i="21"/>
  <c r="AT36" i="21"/>
  <c r="U117" i="17" s="1"/>
  <c r="S115" i="18" s="1"/>
  <c r="AS36" i="21"/>
  <c r="T117" i="17" s="1"/>
  <c r="R115" i="18" s="1"/>
  <c r="AR36" i="21"/>
  <c r="S117" i="17" s="1"/>
  <c r="Q115" i="18" s="1"/>
  <c r="AQ36" i="21"/>
  <c r="R117" i="17" s="1"/>
  <c r="P115" i="18" s="1"/>
  <c r="AP36" i="21"/>
  <c r="Q117" i="17" s="1"/>
  <c r="O115" i="18" s="1"/>
  <c r="AO36" i="21"/>
  <c r="P117" i="17" s="1"/>
  <c r="N115" i="18" s="1"/>
  <c r="AN36" i="21"/>
  <c r="O117" i="17" s="1"/>
  <c r="M115" i="18" s="1"/>
  <c r="AM36" i="21"/>
  <c r="N117" i="17" s="1"/>
  <c r="L115" i="18" s="1"/>
  <c r="AL36" i="21"/>
  <c r="M117" i="17" s="1"/>
  <c r="K115" i="18" s="1"/>
  <c r="AK36" i="21"/>
  <c r="L117" i="17" s="1"/>
  <c r="J115" i="18" s="1"/>
  <c r="AJ36" i="21"/>
  <c r="K117" i="17" s="1"/>
  <c r="I115" i="18" s="1"/>
  <c r="AI36" i="21"/>
  <c r="J117" i="17" s="1"/>
  <c r="AH36" i="21"/>
  <c r="I117" i="17" s="1"/>
  <c r="AB36" i="21"/>
  <c r="B117" i="17" s="1"/>
  <c r="B115" i="18" s="1"/>
  <c r="O36" i="21"/>
  <c r="N33" i="21"/>
  <c r="M33" i="21"/>
  <c r="L33" i="21"/>
  <c r="K33" i="21"/>
  <c r="J33" i="21"/>
  <c r="I33" i="21"/>
  <c r="H33" i="21"/>
  <c r="G33" i="21"/>
  <c r="F33" i="21"/>
  <c r="E33" i="21"/>
  <c r="D33" i="21"/>
  <c r="C33" i="21"/>
  <c r="AT32" i="21"/>
  <c r="U116" i="17" s="1"/>
  <c r="S114" i="18" s="1"/>
  <c r="AS32" i="21"/>
  <c r="T116" i="17" s="1"/>
  <c r="R114" i="18" s="1"/>
  <c r="AR32" i="21"/>
  <c r="S116" i="17" s="1"/>
  <c r="Q114" i="18" s="1"/>
  <c r="AQ32" i="21"/>
  <c r="R116" i="17" s="1"/>
  <c r="P114" i="18" s="1"/>
  <c r="AP32" i="21"/>
  <c r="Q116" i="17" s="1"/>
  <c r="O114" i="18" s="1"/>
  <c r="AO32" i="21"/>
  <c r="P116" i="17" s="1"/>
  <c r="N114" i="18" s="1"/>
  <c r="AN32" i="21"/>
  <c r="O116" i="17" s="1"/>
  <c r="M114" i="18" s="1"/>
  <c r="AM32" i="21"/>
  <c r="N116" i="17" s="1"/>
  <c r="L114" i="18" s="1"/>
  <c r="AL32" i="21"/>
  <c r="M116" i="17" s="1"/>
  <c r="K114" i="18" s="1"/>
  <c r="AK32" i="21"/>
  <c r="L116" i="17" s="1"/>
  <c r="J114" i="18" s="1"/>
  <c r="AJ32" i="21"/>
  <c r="K116" i="17" s="1"/>
  <c r="I114" i="18" s="1"/>
  <c r="AI32" i="21"/>
  <c r="J116" i="17" s="1"/>
  <c r="AH32" i="21"/>
  <c r="I116" i="17" s="1"/>
  <c r="AB32" i="21"/>
  <c r="B116" i="17" s="1"/>
  <c r="B114" i="18" s="1"/>
  <c r="O32" i="21"/>
  <c r="AT31" i="21"/>
  <c r="U115" i="17" s="1"/>
  <c r="S113" i="18" s="1"/>
  <c r="AS31" i="21"/>
  <c r="T115" i="17" s="1"/>
  <c r="R113" i="18" s="1"/>
  <c r="AR31" i="21"/>
  <c r="S115" i="17" s="1"/>
  <c r="Q113" i="18" s="1"/>
  <c r="AQ31" i="21"/>
  <c r="R115" i="17" s="1"/>
  <c r="P113" i="18" s="1"/>
  <c r="AP31" i="21"/>
  <c r="Q115" i="17" s="1"/>
  <c r="O113" i="18" s="1"/>
  <c r="AO31" i="21"/>
  <c r="P115" i="17" s="1"/>
  <c r="N113" i="18" s="1"/>
  <c r="AN31" i="21"/>
  <c r="O115" i="17" s="1"/>
  <c r="M113" i="18" s="1"/>
  <c r="AM31" i="21"/>
  <c r="N115" i="17" s="1"/>
  <c r="L113" i="18" s="1"/>
  <c r="AL31" i="21"/>
  <c r="M115" i="17" s="1"/>
  <c r="K113" i="18" s="1"/>
  <c r="AK31" i="21"/>
  <c r="L115" i="17" s="1"/>
  <c r="J113" i="18" s="1"/>
  <c r="AJ31" i="21"/>
  <c r="K115" i="17" s="1"/>
  <c r="I113" i="18" s="1"/>
  <c r="AI31" i="21"/>
  <c r="J115" i="17" s="1"/>
  <c r="AH31" i="21"/>
  <c r="I115" i="17" s="1"/>
  <c r="AB31" i="21"/>
  <c r="B115" i="17" s="1"/>
  <c r="B113" i="18" s="1"/>
  <c r="O31" i="21"/>
  <c r="AT30" i="21"/>
  <c r="U114" i="17" s="1"/>
  <c r="S112" i="18" s="1"/>
  <c r="AS30" i="21"/>
  <c r="T114" i="17" s="1"/>
  <c r="R112" i="18" s="1"/>
  <c r="AR30" i="21"/>
  <c r="S114" i="17" s="1"/>
  <c r="Q112" i="18" s="1"/>
  <c r="AQ30" i="21"/>
  <c r="R114" i="17" s="1"/>
  <c r="P112" i="18" s="1"/>
  <c r="AP30" i="21"/>
  <c r="Q114" i="17" s="1"/>
  <c r="O112" i="18" s="1"/>
  <c r="AO30" i="21"/>
  <c r="P114" i="17" s="1"/>
  <c r="N112" i="18" s="1"/>
  <c r="AN30" i="21"/>
  <c r="O114" i="17" s="1"/>
  <c r="M112" i="18" s="1"/>
  <c r="AM30" i="21"/>
  <c r="N114" i="17" s="1"/>
  <c r="L112" i="18" s="1"/>
  <c r="AL30" i="21"/>
  <c r="M114" i="17" s="1"/>
  <c r="K112" i="18" s="1"/>
  <c r="AK30" i="21"/>
  <c r="L114" i="17" s="1"/>
  <c r="J112" i="18" s="1"/>
  <c r="AJ30" i="21"/>
  <c r="K114" i="17" s="1"/>
  <c r="I112" i="18" s="1"/>
  <c r="AI30" i="21"/>
  <c r="J114" i="17" s="1"/>
  <c r="AH30" i="21"/>
  <c r="I114" i="17" s="1"/>
  <c r="AB30" i="21"/>
  <c r="B114" i="17" s="1"/>
  <c r="B112" i="18" s="1"/>
  <c r="O30" i="21"/>
  <c r="AT29" i="21"/>
  <c r="U113" i="17" s="1"/>
  <c r="S111" i="18" s="1"/>
  <c r="AS29" i="21"/>
  <c r="T113" i="17" s="1"/>
  <c r="R111" i="18" s="1"/>
  <c r="AR29" i="21"/>
  <c r="S113" i="17" s="1"/>
  <c r="Q111" i="18" s="1"/>
  <c r="AQ29" i="21"/>
  <c r="R113" i="17" s="1"/>
  <c r="P111" i="18" s="1"/>
  <c r="AP29" i="21"/>
  <c r="Q113" i="17" s="1"/>
  <c r="O111" i="18" s="1"/>
  <c r="AO29" i="21"/>
  <c r="P113" i="17" s="1"/>
  <c r="N111" i="18" s="1"/>
  <c r="AN29" i="21"/>
  <c r="O113" i="17" s="1"/>
  <c r="M111" i="18" s="1"/>
  <c r="AM29" i="21"/>
  <c r="N113" i="17" s="1"/>
  <c r="L111" i="18" s="1"/>
  <c r="AL29" i="21"/>
  <c r="M113" i="17" s="1"/>
  <c r="K111" i="18" s="1"/>
  <c r="AK29" i="21"/>
  <c r="L113" i="17" s="1"/>
  <c r="J111" i="18" s="1"/>
  <c r="AJ29" i="21"/>
  <c r="K113" i="17" s="1"/>
  <c r="I111" i="18" s="1"/>
  <c r="AI29" i="21"/>
  <c r="J113" i="17" s="1"/>
  <c r="AH29" i="21"/>
  <c r="I113" i="17" s="1"/>
  <c r="AB29" i="21"/>
  <c r="B113" i="17" s="1"/>
  <c r="B111" i="18" s="1"/>
  <c r="O29" i="21"/>
  <c r="AT28" i="21"/>
  <c r="U112" i="17" s="1"/>
  <c r="S110" i="18" s="1"/>
  <c r="AS28" i="21"/>
  <c r="T112" i="17" s="1"/>
  <c r="R110" i="18" s="1"/>
  <c r="AR28" i="21"/>
  <c r="S112" i="17" s="1"/>
  <c r="Q110" i="18" s="1"/>
  <c r="AQ28" i="21"/>
  <c r="R112" i="17" s="1"/>
  <c r="P110" i="18" s="1"/>
  <c r="AP28" i="21"/>
  <c r="Q112" i="17" s="1"/>
  <c r="O110" i="18" s="1"/>
  <c r="AO28" i="21"/>
  <c r="P112" i="17" s="1"/>
  <c r="N110" i="18" s="1"/>
  <c r="AN28" i="21"/>
  <c r="O112" i="17" s="1"/>
  <c r="M110" i="18" s="1"/>
  <c r="AM28" i="21"/>
  <c r="N112" i="17" s="1"/>
  <c r="L110" i="18" s="1"/>
  <c r="AL28" i="21"/>
  <c r="M112" i="17" s="1"/>
  <c r="K110" i="18" s="1"/>
  <c r="AK28" i="21"/>
  <c r="L112" i="17" s="1"/>
  <c r="J110" i="18" s="1"/>
  <c r="AJ28" i="21"/>
  <c r="K112" i="17" s="1"/>
  <c r="I110" i="18" s="1"/>
  <c r="AI28" i="21"/>
  <c r="J112" i="17" s="1"/>
  <c r="AH28" i="21"/>
  <c r="I112" i="17" s="1"/>
  <c r="AB28" i="21"/>
  <c r="B112" i="17" s="1"/>
  <c r="B110" i="18" s="1"/>
  <c r="O28" i="21"/>
  <c r="AT27" i="21"/>
  <c r="U111" i="17" s="1"/>
  <c r="S109" i="18" s="1"/>
  <c r="AS27" i="21"/>
  <c r="T111" i="17" s="1"/>
  <c r="R109" i="18" s="1"/>
  <c r="AR27" i="21"/>
  <c r="S111" i="17" s="1"/>
  <c r="Q109" i="18" s="1"/>
  <c r="AQ27" i="21"/>
  <c r="R111" i="17" s="1"/>
  <c r="P109" i="18" s="1"/>
  <c r="AP27" i="21"/>
  <c r="Q111" i="17" s="1"/>
  <c r="O109" i="18" s="1"/>
  <c r="AO27" i="21"/>
  <c r="P111" i="17" s="1"/>
  <c r="N109" i="18" s="1"/>
  <c r="AN27" i="21"/>
  <c r="O111" i="17" s="1"/>
  <c r="M109" i="18" s="1"/>
  <c r="AM27" i="21"/>
  <c r="N111" i="17" s="1"/>
  <c r="L109" i="18" s="1"/>
  <c r="AL27" i="21"/>
  <c r="M111" i="17" s="1"/>
  <c r="K109" i="18" s="1"/>
  <c r="AK27" i="21"/>
  <c r="L111" i="17" s="1"/>
  <c r="J109" i="18" s="1"/>
  <c r="AJ27" i="21"/>
  <c r="K111" i="17" s="1"/>
  <c r="I109" i="18" s="1"/>
  <c r="AI27" i="21"/>
  <c r="J111" i="17" s="1"/>
  <c r="AH27" i="21"/>
  <c r="I111" i="17" s="1"/>
  <c r="AB27" i="21"/>
  <c r="B111" i="17" s="1"/>
  <c r="B109" i="18" s="1"/>
  <c r="O27" i="21"/>
  <c r="AT26" i="21"/>
  <c r="U110" i="17" s="1"/>
  <c r="S108" i="18" s="1"/>
  <c r="AS26" i="21"/>
  <c r="T110" i="17" s="1"/>
  <c r="R108" i="18" s="1"/>
  <c r="AR26" i="21"/>
  <c r="S110" i="17" s="1"/>
  <c r="Q108" i="18" s="1"/>
  <c r="AQ26" i="21"/>
  <c r="R110" i="17" s="1"/>
  <c r="P108" i="18" s="1"/>
  <c r="AP26" i="21"/>
  <c r="Q110" i="17" s="1"/>
  <c r="O108" i="18" s="1"/>
  <c r="AO26" i="21"/>
  <c r="P110" i="17" s="1"/>
  <c r="N108" i="18" s="1"/>
  <c r="AN26" i="21"/>
  <c r="O110" i="17" s="1"/>
  <c r="M108" i="18" s="1"/>
  <c r="AM26" i="21"/>
  <c r="N110" i="17" s="1"/>
  <c r="L108" i="18" s="1"/>
  <c r="AL26" i="21"/>
  <c r="M110" i="17" s="1"/>
  <c r="K108" i="18" s="1"/>
  <c r="AK26" i="21"/>
  <c r="L110" i="17" s="1"/>
  <c r="J108" i="18" s="1"/>
  <c r="AJ26" i="21"/>
  <c r="K110" i="17" s="1"/>
  <c r="I108" i="18" s="1"/>
  <c r="AI26" i="21"/>
  <c r="J110" i="17" s="1"/>
  <c r="AH26" i="21"/>
  <c r="I110" i="17" s="1"/>
  <c r="AB26" i="21"/>
  <c r="B110" i="17" s="1"/>
  <c r="B108" i="18" s="1"/>
  <c r="O26" i="21"/>
  <c r="AT25" i="21"/>
  <c r="U109" i="17" s="1"/>
  <c r="S107" i="18" s="1"/>
  <c r="AS25" i="21"/>
  <c r="T109" i="17" s="1"/>
  <c r="R107" i="18" s="1"/>
  <c r="AR25" i="21"/>
  <c r="S109" i="17" s="1"/>
  <c r="Q107" i="18" s="1"/>
  <c r="AQ25" i="21"/>
  <c r="R109" i="17" s="1"/>
  <c r="P107" i="18" s="1"/>
  <c r="AP25" i="21"/>
  <c r="Q109" i="17" s="1"/>
  <c r="O107" i="18" s="1"/>
  <c r="AO25" i="21"/>
  <c r="P109" i="17" s="1"/>
  <c r="N107" i="18" s="1"/>
  <c r="AN25" i="21"/>
  <c r="O109" i="17" s="1"/>
  <c r="M107" i="18" s="1"/>
  <c r="AM25" i="21"/>
  <c r="N109" i="17" s="1"/>
  <c r="L107" i="18" s="1"/>
  <c r="AL25" i="21"/>
  <c r="M109" i="17" s="1"/>
  <c r="K107" i="18" s="1"/>
  <c r="AK25" i="21"/>
  <c r="L109" i="17" s="1"/>
  <c r="J107" i="18" s="1"/>
  <c r="AJ25" i="21"/>
  <c r="K109" i="17" s="1"/>
  <c r="I107" i="18" s="1"/>
  <c r="AI25" i="21"/>
  <c r="J109" i="17" s="1"/>
  <c r="AH25" i="21"/>
  <c r="I109" i="17" s="1"/>
  <c r="AB25" i="21"/>
  <c r="B109" i="17" s="1"/>
  <c r="B107" i="18" s="1"/>
  <c r="O25" i="21"/>
  <c r="AT24" i="21"/>
  <c r="U108" i="17" s="1"/>
  <c r="S106" i="18" s="1"/>
  <c r="AS24" i="21"/>
  <c r="T108" i="17" s="1"/>
  <c r="R106" i="18" s="1"/>
  <c r="AR24" i="21"/>
  <c r="S108" i="17" s="1"/>
  <c r="Q106" i="18" s="1"/>
  <c r="AQ24" i="21"/>
  <c r="R108" i="17" s="1"/>
  <c r="P106" i="18" s="1"/>
  <c r="AP24" i="21"/>
  <c r="Q108" i="17" s="1"/>
  <c r="O106" i="18" s="1"/>
  <c r="AO24" i="21"/>
  <c r="P108" i="17" s="1"/>
  <c r="N106" i="18" s="1"/>
  <c r="AN24" i="21"/>
  <c r="O108" i="17" s="1"/>
  <c r="M106" i="18" s="1"/>
  <c r="AM24" i="21"/>
  <c r="N108" i="17" s="1"/>
  <c r="L106" i="18" s="1"/>
  <c r="AL24" i="21"/>
  <c r="M108" i="17" s="1"/>
  <c r="K106" i="18" s="1"/>
  <c r="AK24" i="21"/>
  <c r="L108" i="17" s="1"/>
  <c r="J106" i="18" s="1"/>
  <c r="AJ24" i="21"/>
  <c r="K108" i="17" s="1"/>
  <c r="I106" i="18" s="1"/>
  <c r="AI24" i="21"/>
  <c r="J108" i="17" s="1"/>
  <c r="AH24" i="21"/>
  <c r="I108" i="17" s="1"/>
  <c r="AB24" i="21"/>
  <c r="B108" i="17" s="1"/>
  <c r="B106" i="18" s="1"/>
  <c r="O24" i="21"/>
  <c r="AT23" i="21"/>
  <c r="U107" i="17" s="1"/>
  <c r="S105" i="18" s="1"/>
  <c r="AS23" i="21"/>
  <c r="T107" i="17" s="1"/>
  <c r="R105" i="18" s="1"/>
  <c r="AR23" i="21"/>
  <c r="S107" i="17" s="1"/>
  <c r="Q105" i="18" s="1"/>
  <c r="AQ23" i="21"/>
  <c r="R107" i="17" s="1"/>
  <c r="P105" i="18" s="1"/>
  <c r="AP23" i="21"/>
  <c r="Q107" i="17" s="1"/>
  <c r="O105" i="18" s="1"/>
  <c r="AO23" i="21"/>
  <c r="P107" i="17" s="1"/>
  <c r="N105" i="18" s="1"/>
  <c r="AN23" i="21"/>
  <c r="O107" i="17" s="1"/>
  <c r="M105" i="18" s="1"/>
  <c r="AM23" i="21"/>
  <c r="N107" i="17" s="1"/>
  <c r="L105" i="18" s="1"/>
  <c r="AL23" i="21"/>
  <c r="M107" i="17" s="1"/>
  <c r="K105" i="18" s="1"/>
  <c r="AK23" i="21"/>
  <c r="L107" i="17" s="1"/>
  <c r="J105" i="18" s="1"/>
  <c r="AJ23" i="21"/>
  <c r="K107" i="17" s="1"/>
  <c r="I105" i="18" s="1"/>
  <c r="AI23" i="21"/>
  <c r="J107" i="17" s="1"/>
  <c r="AH23" i="21"/>
  <c r="I107" i="17" s="1"/>
  <c r="AB23" i="21"/>
  <c r="B107" i="17" s="1"/>
  <c r="B105" i="18" s="1"/>
  <c r="O23" i="21"/>
  <c r="N20" i="21"/>
  <c r="M20" i="21"/>
  <c r="L20" i="21"/>
  <c r="K20" i="21"/>
  <c r="J20" i="21"/>
  <c r="I20" i="21"/>
  <c r="H20" i="21"/>
  <c r="G20" i="21"/>
  <c r="F20" i="21"/>
  <c r="E20" i="21"/>
  <c r="D20" i="21"/>
  <c r="C20" i="21"/>
  <c r="AT19" i="21"/>
  <c r="U106" i="17" s="1"/>
  <c r="S104" i="18" s="1"/>
  <c r="AS19" i="21"/>
  <c r="T106" i="17" s="1"/>
  <c r="R104" i="18" s="1"/>
  <c r="AR19" i="21"/>
  <c r="S106" i="17" s="1"/>
  <c r="Q104" i="18" s="1"/>
  <c r="AQ19" i="21"/>
  <c r="R106" i="17" s="1"/>
  <c r="P104" i="18" s="1"/>
  <c r="AP19" i="21"/>
  <c r="Q106" i="17" s="1"/>
  <c r="O104" i="18" s="1"/>
  <c r="AO19" i="21"/>
  <c r="P106" i="17" s="1"/>
  <c r="N104" i="18" s="1"/>
  <c r="AN19" i="21"/>
  <c r="O106" i="17" s="1"/>
  <c r="M104" i="18" s="1"/>
  <c r="AM19" i="21"/>
  <c r="N106" i="17" s="1"/>
  <c r="L104" i="18" s="1"/>
  <c r="AL19" i="21"/>
  <c r="M106" i="17" s="1"/>
  <c r="K104" i="18" s="1"/>
  <c r="AK19" i="21"/>
  <c r="L106" i="17" s="1"/>
  <c r="J104" i="18" s="1"/>
  <c r="AJ19" i="21"/>
  <c r="K106" i="17" s="1"/>
  <c r="I104" i="18" s="1"/>
  <c r="AI19" i="21"/>
  <c r="J106" i="17" s="1"/>
  <c r="AH19" i="21"/>
  <c r="I106" i="17" s="1"/>
  <c r="AB19" i="21"/>
  <c r="B106" i="17" s="1"/>
  <c r="B104" i="18" s="1"/>
  <c r="O19" i="21"/>
  <c r="AT18" i="21"/>
  <c r="U105" i="17" s="1"/>
  <c r="S103" i="18" s="1"/>
  <c r="AS18" i="21"/>
  <c r="T105" i="17" s="1"/>
  <c r="R103" i="18" s="1"/>
  <c r="AR18" i="21"/>
  <c r="S105" i="17" s="1"/>
  <c r="Q103" i="18" s="1"/>
  <c r="AQ18" i="21"/>
  <c r="R105" i="17" s="1"/>
  <c r="P103" i="18" s="1"/>
  <c r="AP18" i="21"/>
  <c r="Q105" i="17" s="1"/>
  <c r="O103" i="18" s="1"/>
  <c r="AO18" i="21"/>
  <c r="P105" i="17" s="1"/>
  <c r="N103" i="18" s="1"/>
  <c r="AN18" i="21"/>
  <c r="O105" i="17" s="1"/>
  <c r="M103" i="18" s="1"/>
  <c r="AM18" i="21"/>
  <c r="N105" i="17" s="1"/>
  <c r="L103" i="18" s="1"/>
  <c r="AL18" i="21"/>
  <c r="M105" i="17" s="1"/>
  <c r="K103" i="18" s="1"/>
  <c r="AK18" i="21"/>
  <c r="L105" i="17" s="1"/>
  <c r="J103" i="18" s="1"/>
  <c r="AJ18" i="21"/>
  <c r="K105" i="17" s="1"/>
  <c r="I103" i="18" s="1"/>
  <c r="AI18" i="21"/>
  <c r="J105" i="17" s="1"/>
  <c r="AH18" i="21"/>
  <c r="I105" i="17" s="1"/>
  <c r="AB18" i="21"/>
  <c r="B105" i="17" s="1"/>
  <c r="B103" i="18" s="1"/>
  <c r="O18" i="21"/>
  <c r="AT17" i="21"/>
  <c r="U104" i="17" s="1"/>
  <c r="S102" i="18" s="1"/>
  <c r="AS17" i="21"/>
  <c r="T104" i="17" s="1"/>
  <c r="R102" i="18" s="1"/>
  <c r="AR17" i="21"/>
  <c r="S104" i="17" s="1"/>
  <c r="Q102" i="18" s="1"/>
  <c r="AQ17" i="21"/>
  <c r="R104" i="17" s="1"/>
  <c r="P102" i="18" s="1"/>
  <c r="AP17" i="21"/>
  <c r="Q104" i="17" s="1"/>
  <c r="O102" i="18" s="1"/>
  <c r="AO17" i="21"/>
  <c r="P104" i="17" s="1"/>
  <c r="N102" i="18" s="1"/>
  <c r="AN17" i="21"/>
  <c r="O104" i="17" s="1"/>
  <c r="M102" i="18" s="1"/>
  <c r="AM17" i="21"/>
  <c r="N104" i="17" s="1"/>
  <c r="L102" i="18" s="1"/>
  <c r="AL17" i="21"/>
  <c r="M104" i="17" s="1"/>
  <c r="K102" i="18" s="1"/>
  <c r="AK17" i="21"/>
  <c r="L104" i="17" s="1"/>
  <c r="J102" i="18" s="1"/>
  <c r="AJ17" i="21"/>
  <c r="K104" i="17" s="1"/>
  <c r="I102" i="18" s="1"/>
  <c r="AI17" i="21"/>
  <c r="J104" i="17" s="1"/>
  <c r="AH17" i="21"/>
  <c r="I104" i="17" s="1"/>
  <c r="AB17" i="21"/>
  <c r="B104" i="17" s="1"/>
  <c r="B102" i="18" s="1"/>
  <c r="O17" i="21"/>
  <c r="AT16" i="21"/>
  <c r="U103" i="17" s="1"/>
  <c r="S101" i="18" s="1"/>
  <c r="AS16" i="21"/>
  <c r="T103" i="17" s="1"/>
  <c r="R101" i="18" s="1"/>
  <c r="AR16" i="21"/>
  <c r="S103" i="17" s="1"/>
  <c r="Q101" i="18" s="1"/>
  <c r="AQ16" i="21"/>
  <c r="R103" i="17" s="1"/>
  <c r="P101" i="18" s="1"/>
  <c r="AP16" i="21"/>
  <c r="Q103" i="17" s="1"/>
  <c r="O101" i="18" s="1"/>
  <c r="AO16" i="21"/>
  <c r="P103" i="17" s="1"/>
  <c r="N101" i="18" s="1"/>
  <c r="AN16" i="21"/>
  <c r="O103" i="17" s="1"/>
  <c r="M101" i="18" s="1"/>
  <c r="AM16" i="21"/>
  <c r="N103" i="17" s="1"/>
  <c r="L101" i="18" s="1"/>
  <c r="AL16" i="21"/>
  <c r="M103" i="17" s="1"/>
  <c r="K101" i="18" s="1"/>
  <c r="AK16" i="21"/>
  <c r="L103" i="17" s="1"/>
  <c r="J101" i="18" s="1"/>
  <c r="AJ16" i="21"/>
  <c r="K103" i="17" s="1"/>
  <c r="I101" i="18" s="1"/>
  <c r="AI16" i="21"/>
  <c r="J103" i="17" s="1"/>
  <c r="AH16" i="21"/>
  <c r="I103" i="17" s="1"/>
  <c r="AB16" i="21"/>
  <c r="B103" i="17" s="1"/>
  <c r="B101" i="18" s="1"/>
  <c r="O16" i="21"/>
  <c r="B16" i="21"/>
  <c r="AT15" i="21"/>
  <c r="U102" i="17" s="1"/>
  <c r="S100" i="18" s="1"/>
  <c r="AS15" i="21"/>
  <c r="T102" i="17" s="1"/>
  <c r="R100" i="18" s="1"/>
  <c r="AR15" i="21"/>
  <c r="S102" i="17" s="1"/>
  <c r="Q100" i="18" s="1"/>
  <c r="AQ15" i="21"/>
  <c r="R102" i="17" s="1"/>
  <c r="P100" i="18" s="1"/>
  <c r="AP15" i="21"/>
  <c r="Q102" i="17" s="1"/>
  <c r="O100" i="18" s="1"/>
  <c r="AO15" i="21"/>
  <c r="P102" i="17" s="1"/>
  <c r="N100" i="18" s="1"/>
  <c r="AN15" i="21"/>
  <c r="O102" i="17" s="1"/>
  <c r="M100" i="18" s="1"/>
  <c r="AM15" i="21"/>
  <c r="N102" i="17" s="1"/>
  <c r="L100" i="18" s="1"/>
  <c r="AL15" i="21"/>
  <c r="M102" i="17" s="1"/>
  <c r="K100" i="18" s="1"/>
  <c r="AK15" i="21"/>
  <c r="L102" i="17" s="1"/>
  <c r="J100" i="18" s="1"/>
  <c r="AJ15" i="21"/>
  <c r="K102" i="17" s="1"/>
  <c r="I100" i="18" s="1"/>
  <c r="AI15" i="21"/>
  <c r="J102" i="17" s="1"/>
  <c r="AH15" i="21"/>
  <c r="I102" i="17" s="1"/>
  <c r="AB15" i="21"/>
  <c r="B102" i="17" s="1"/>
  <c r="B100" i="18" s="1"/>
  <c r="O15" i="21"/>
  <c r="B15" i="21"/>
  <c r="AT14" i="21"/>
  <c r="U101" i="17" s="1"/>
  <c r="S99" i="18" s="1"/>
  <c r="AS14" i="21"/>
  <c r="T101" i="17" s="1"/>
  <c r="R99" i="18" s="1"/>
  <c r="AR14" i="21"/>
  <c r="S101" i="17" s="1"/>
  <c r="Q99" i="18" s="1"/>
  <c r="AQ14" i="21"/>
  <c r="R101" i="17" s="1"/>
  <c r="P99" i="18" s="1"/>
  <c r="AP14" i="21"/>
  <c r="Q101" i="17" s="1"/>
  <c r="O99" i="18" s="1"/>
  <c r="AO14" i="21"/>
  <c r="P101" i="17" s="1"/>
  <c r="N99" i="18" s="1"/>
  <c r="AN14" i="21"/>
  <c r="O101" i="17" s="1"/>
  <c r="M99" i="18" s="1"/>
  <c r="AM14" i="21"/>
  <c r="N101" i="17" s="1"/>
  <c r="L99" i="18" s="1"/>
  <c r="AL14" i="21"/>
  <c r="M101" i="17" s="1"/>
  <c r="K99" i="18" s="1"/>
  <c r="AK14" i="21"/>
  <c r="L101" i="17" s="1"/>
  <c r="J99" i="18" s="1"/>
  <c r="AJ14" i="21"/>
  <c r="K101" i="17" s="1"/>
  <c r="I99" i="18" s="1"/>
  <c r="AI14" i="21"/>
  <c r="J101" i="17" s="1"/>
  <c r="AH14" i="21"/>
  <c r="I101" i="17" s="1"/>
  <c r="AB14" i="21"/>
  <c r="B101" i="17" s="1"/>
  <c r="B99" i="18" s="1"/>
  <c r="O14" i="21"/>
  <c r="B14" i="21"/>
  <c r="AT13" i="21"/>
  <c r="U100" i="17" s="1"/>
  <c r="S98" i="18" s="1"/>
  <c r="AS13" i="21"/>
  <c r="T100" i="17" s="1"/>
  <c r="R98" i="18" s="1"/>
  <c r="AR13" i="21"/>
  <c r="S100" i="17" s="1"/>
  <c r="Q98" i="18" s="1"/>
  <c r="AQ13" i="21"/>
  <c r="R100" i="17" s="1"/>
  <c r="P98" i="18" s="1"/>
  <c r="AP13" i="21"/>
  <c r="Q100" i="17" s="1"/>
  <c r="O98" i="18" s="1"/>
  <c r="AO13" i="21"/>
  <c r="P100" i="17" s="1"/>
  <c r="N98" i="18" s="1"/>
  <c r="AN13" i="21"/>
  <c r="O100" i="17" s="1"/>
  <c r="M98" i="18" s="1"/>
  <c r="AM13" i="21"/>
  <c r="N100" i="17" s="1"/>
  <c r="L98" i="18" s="1"/>
  <c r="AL13" i="21"/>
  <c r="M100" i="17" s="1"/>
  <c r="K98" i="18" s="1"/>
  <c r="AK13" i="21"/>
  <c r="L100" i="17" s="1"/>
  <c r="J98" i="18" s="1"/>
  <c r="AJ13" i="21"/>
  <c r="K100" i="17" s="1"/>
  <c r="I98" i="18" s="1"/>
  <c r="AI13" i="21"/>
  <c r="J100" i="17" s="1"/>
  <c r="AH13" i="21"/>
  <c r="I100" i="17" s="1"/>
  <c r="AB13" i="21"/>
  <c r="B100" i="17" s="1"/>
  <c r="B98" i="18" s="1"/>
  <c r="O13" i="21"/>
  <c r="B13" i="21"/>
  <c r="AT12" i="21"/>
  <c r="U99" i="17" s="1"/>
  <c r="S97" i="18" s="1"/>
  <c r="AS12" i="21"/>
  <c r="T99" i="17" s="1"/>
  <c r="R97" i="18" s="1"/>
  <c r="AR12" i="21"/>
  <c r="S99" i="17" s="1"/>
  <c r="Q97" i="18" s="1"/>
  <c r="AQ12" i="21"/>
  <c r="R99" i="17" s="1"/>
  <c r="P97" i="18" s="1"/>
  <c r="AP12" i="21"/>
  <c r="Q99" i="17" s="1"/>
  <c r="O97" i="18" s="1"/>
  <c r="AO12" i="21"/>
  <c r="P99" i="17" s="1"/>
  <c r="N97" i="18" s="1"/>
  <c r="AN12" i="21"/>
  <c r="O99" i="17" s="1"/>
  <c r="M97" i="18" s="1"/>
  <c r="AM12" i="21"/>
  <c r="N99" i="17" s="1"/>
  <c r="L97" i="18" s="1"/>
  <c r="AL12" i="21"/>
  <c r="M99" i="17" s="1"/>
  <c r="K97" i="18" s="1"/>
  <c r="AK12" i="21"/>
  <c r="L99" i="17" s="1"/>
  <c r="J97" i="18" s="1"/>
  <c r="AJ12" i="21"/>
  <c r="K99" i="17" s="1"/>
  <c r="I97" i="18" s="1"/>
  <c r="AI12" i="21"/>
  <c r="J99" i="17" s="1"/>
  <c r="AH12" i="21"/>
  <c r="I99" i="17" s="1"/>
  <c r="AB12" i="21"/>
  <c r="B99" i="17" s="1"/>
  <c r="B97" i="18" s="1"/>
  <c r="O12" i="21"/>
  <c r="B12" i="21"/>
  <c r="AT11" i="21"/>
  <c r="U98" i="17" s="1"/>
  <c r="S96" i="18" s="1"/>
  <c r="AS11" i="21"/>
  <c r="T98" i="17" s="1"/>
  <c r="R96" i="18" s="1"/>
  <c r="AR11" i="21"/>
  <c r="S98" i="17" s="1"/>
  <c r="Q96" i="18" s="1"/>
  <c r="AQ11" i="21"/>
  <c r="R98" i="17" s="1"/>
  <c r="P96" i="18" s="1"/>
  <c r="AP11" i="21"/>
  <c r="Q98" i="17" s="1"/>
  <c r="O96" i="18" s="1"/>
  <c r="AO11" i="21"/>
  <c r="P98" i="17" s="1"/>
  <c r="N96" i="18" s="1"/>
  <c r="AN11" i="21"/>
  <c r="O98" i="17" s="1"/>
  <c r="M96" i="18" s="1"/>
  <c r="AM11" i="21"/>
  <c r="N98" i="17" s="1"/>
  <c r="L96" i="18" s="1"/>
  <c r="AL11" i="21"/>
  <c r="M98" i="17" s="1"/>
  <c r="K96" i="18" s="1"/>
  <c r="AK11" i="21"/>
  <c r="L98" i="17" s="1"/>
  <c r="J96" i="18" s="1"/>
  <c r="AJ11" i="21"/>
  <c r="K98" i="17" s="1"/>
  <c r="I96" i="18" s="1"/>
  <c r="AI11" i="21"/>
  <c r="J98" i="17" s="1"/>
  <c r="AH11" i="21"/>
  <c r="I98" i="17" s="1"/>
  <c r="AB11" i="21"/>
  <c r="B98" i="17" s="1"/>
  <c r="B96" i="18" s="1"/>
  <c r="O11" i="21"/>
  <c r="B11" i="21"/>
  <c r="AT10" i="21"/>
  <c r="U97" i="17" s="1"/>
  <c r="S95" i="18" s="1"/>
  <c r="AS10" i="21"/>
  <c r="T97" i="17" s="1"/>
  <c r="R95" i="18" s="1"/>
  <c r="AR10" i="21"/>
  <c r="S97" i="17" s="1"/>
  <c r="Q95" i="18" s="1"/>
  <c r="AQ10" i="21"/>
  <c r="R97" i="17" s="1"/>
  <c r="P95" i="18" s="1"/>
  <c r="AP10" i="21"/>
  <c r="Q97" i="17" s="1"/>
  <c r="O95" i="18" s="1"/>
  <c r="AO10" i="21"/>
  <c r="P97" i="17" s="1"/>
  <c r="N95" i="18" s="1"/>
  <c r="AN10" i="21"/>
  <c r="O97" i="17" s="1"/>
  <c r="M95" i="18" s="1"/>
  <c r="AM10" i="21"/>
  <c r="N97" i="17" s="1"/>
  <c r="L95" i="18" s="1"/>
  <c r="AL10" i="21"/>
  <c r="M97" i="17" s="1"/>
  <c r="K95" i="18" s="1"/>
  <c r="AK10" i="21"/>
  <c r="L97" i="17" s="1"/>
  <c r="J95" i="18" s="1"/>
  <c r="AJ10" i="21"/>
  <c r="K97" i="17" s="1"/>
  <c r="I95" i="18" s="1"/>
  <c r="AI10" i="21"/>
  <c r="J97" i="17" s="1"/>
  <c r="H95" i="18" s="1"/>
  <c r="AH10" i="21"/>
  <c r="I97" i="17" s="1"/>
  <c r="AB10" i="21"/>
  <c r="B97" i="17" s="1"/>
  <c r="B95" i="18" s="1"/>
  <c r="O10" i="21"/>
  <c r="B10" i="21"/>
  <c r="N72" i="21"/>
  <c r="M72" i="21"/>
  <c r="L72" i="21"/>
  <c r="K72" i="21"/>
  <c r="J72" i="21"/>
  <c r="I72" i="21"/>
  <c r="H72" i="21"/>
  <c r="G72" i="21"/>
  <c r="F72" i="21"/>
  <c r="E72" i="21"/>
  <c r="D72" i="21"/>
  <c r="C72" i="21"/>
  <c r="AT71" i="21"/>
  <c r="U146" i="17" s="1"/>
  <c r="S144" i="18" s="1"/>
  <c r="AS71" i="21"/>
  <c r="T146" i="17" s="1"/>
  <c r="R144" i="18" s="1"/>
  <c r="AR71" i="21"/>
  <c r="S146" i="17" s="1"/>
  <c r="Q144" i="18" s="1"/>
  <c r="AQ71" i="21"/>
  <c r="R146" i="17" s="1"/>
  <c r="P144" i="18" s="1"/>
  <c r="AP71" i="21"/>
  <c r="Q146" i="17" s="1"/>
  <c r="O144" i="18" s="1"/>
  <c r="AO71" i="21"/>
  <c r="P146" i="17" s="1"/>
  <c r="N144" i="18" s="1"/>
  <c r="AN71" i="21"/>
  <c r="O146" i="17" s="1"/>
  <c r="M144" i="18" s="1"/>
  <c r="AM71" i="21"/>
  <c r="N146" i="17" s="1"/>
  <c r="L144" i="18" s="1"/>
  <c r="AL71" i="21"/>
  <c r="M146" i="17" s="1"/>
  <c r="K144" i="18" s="1"/>
  <c r="AK71" i="21"/>
  <c r="L146" i="17" s="1"/>
  <c r="J144" i="18" s="1"/>
  <c r="AJ71" i="21"/>
  <c r="K146" i="17" s="1"/>
  <c r="I144" i="18" s="1"/>
  <c r="AI71" i="21"/>
  <c r="J146" i="17" s="1"/>
  <c r="AH71" i="21"/>
  <c r="I146" i="17" s="1"/>
  <c r="AB71" i="21"/>
  <c r="B146" i="17" s="1"/>
  <c r="B144" i="18" s="1"/>
  <c r="O71" i="21"/>
  <c r="AT70" i="21"/>
  <c r="U145" i="17" s="1"/>
  <c r="S143" i="18" s="1"/>
  <c r="AS70" i="21"/>
  <c r="T145" i="17" s="1"/>
  <c r="R143" i="18" s="1"/>
  <c r="AR70" i="21"/>
  <c r="S145" i="17" s="1"/>
  <c r="Q143" i="18" s="1"/>
  <c r="AQ70" i="21"/>
  <c r="R145" i="17" s="1"/>
  <c r="P143" i="18" s="1"/>
  <c r="AP70" i="21"/>
  <c r="Q145" i="17" s="1"/>
  <c r="O143" i="18" s="1"/>
  <c r="AO70" i="21"/>
  <c r="P145" i="17" s="1"/>
  <c r="N143" i="18" s="1"/>
  <c r="AN70" i="21"/>
  <c r="O145" i="17" s="1"/>
  <c r="M143" i="18" s="1"/>
  <c r="AM70" i="21"/>
  <c r="N145" i="17" s="1"/>
  <c r="L143" i="18" s="1"/>
  <c r="AL70" i="21"/>
  <c r="M145" i="17" s="1"/>
  <c r="K143" i="18" s="1"/>
  <c r="AK70" i="21"/>
  <c r="L145" i="17" s="1"/>
  <c r="J143" i="18" s="1"/>
  <c r="AJ70" i="21"/>
  <c r="K145" i="17" s="1"/>
  <c r="I143" i="18" s="1"/>
  <c r="AI70" i="21"/>
  <c r="J145" i="17" s="1"/>
  <c r="AH70" i="21"/>
  <c r="I145" i="17" s="1"/>
  <c r="AB70" i="21"/>
  <c r="B145" i="17" s="1"/>
  <c r="B143" i="18" s="1"/>
  <c r="O70" i="21"/>
  <c r="AT69" i="21"/>
  <c r="U144" i="17" s="1"/>
  <c r="S142" i="18" s="1"/>
  <c r="AS69" i="21"/>
  <c r="T144" i="17" s="1"/>
  <c r="R142" i="18" s="1"/>
  <c r="AR69" i="21"/>
  <c r="S144" i="17" s="1"/>
  <c r="Q142" i="18" s="1"/>
  <c r="AQ69" i="21"/>
  <c r="R144" i="17" s="1"/>
  <c r="P142" i="18" s="1"/>
  <c r="AP69" i="21"/>
  <c r="Q144" i="17" s="1"/>
  <c r="O142" i="18" s="1"/>
  <c r="AO69" i="21"/>
  <c r="P144" i="17" s="1"/>
  <c r="N142" i="18" s="1"/>
  <c r="AN69" i="21"/>
  <c r="O144" i="17" s="1"/>
  <c r="M142" i="18" s="1"/>
  <c r="AM69" i="21"/>
  <c r="N144" i="17" s="1"/>
  <c r="L142" i="18" s="1"/>
  <c r="AL69" i="21"/>
  <c r="M144" i="17" s="1"/>
  <c r="K142" i="18" s="1"/>
  <c r="AK69" i="21"/>
  <c r="L144" i="17" s="1"/>
  <c r="J142" i="18" s="1"/>
  <c r="AJ69" i="21"/>
  <c r="K144" i="17" s="1"/>
  <c r="I142" i="18" s="1"/>
  <c r="AI69" i="21"/>
  <c r="J144" i="17" s="1"/>
  <c r="AH69" i="21"/>
  <c r="I144" i="17" s="1"/>
  <c r="AB69" i="21"/>
  <c r="B144" i="17" s="1"/>
  <c r="B142" i="18" s="1"/>
  <c r="O69" i="21"/>
  <c r="AT68" i="21"/>
  <c r="U143" i="17" s="1"/>
  <c r="S141" i="18" s="1"/>
  <c r="AS68" i="21"/>
  <c r="T143" i="17" s="1"/>
  <c r="R141" i="18" s="1"/>
  <c r="AR68" i="21"/>
  <c r="S143" i="17" s="1"/>
  <c r="Q141" i="18" s="1"/>
  <c r="AQ68" i="21"/>
  <c r="R143" i="17" s="1"/>
  <c r="P141" i="18" s="1"/>
  <c r="AP68" i="21"/>
  <c r="Q143" i="17" s="1"/>
  <c r="O141" i="18" s="1"/>
  <c r="AO68" i="21"/>
  <c r="P143" i="17" s="1"/>
  <c r="N141" i="18" s="1"/>
  <c r="AN68" i="21"/>
  <c r="O143" i="17" s="1"/>
  <c r="M141" i="18" s="1"/>
  <c r="AM68" i="21"/>
  <c r="N143" i="17" s="1"/>
  <c r="L141" i="18" s="1"/>
  <c r="AL68" i="21"/>
  <c r="M143" i="17" s="1"/>
  <c r="K141" i="18" s="1"/>
  <c r="AK68" i="21"/>
  <c r="L143" i="17" s="1"/>
  <c r="J141" i="18" s="1"/>
  <c r="AJ68" i="21"/>
  <c r="K143" i="17" s="1"/>
  <c r="I141" i="18" s="1"/>
  <c r="AI68" i="21"/>
  <c r="J143" i="17" s="1"/>
  <c r="AH68" i="21"/>
  <c r="I143" i="17" s="1"/>
  <c r="AB68" i="21"/>
  <c r="B143" i="17" s="1"/>
  <c r="B141" i="18" s="1"/>
  <c r="O68" i="21"/>
  <c r="AT67" i="21"/>
  <c r="U142" i="17" s="1"/>
  <c r="S140" i="18" s="1"/>
  <c r="AS67" i="21"/>
  <c r="T142" i="17" s="1"/>
  <c r="R140" i="18" s="1"/>
  <c r="AR67" i="21"/>
  <c r="S142" i="17" s="1"/>
  <c r="Q140" i="18" s="1"/>
  <c r="AQ67" i="21"/>
  <c r="R142" i="17" s="1"/>
  <c r="P140" i="18" s="1"/>
  <c r="AP67" i="21"/>
  <c r="Q142" i="17" s="1"/>
  <c r="O140" i="18" s="1"/>
  <c r="AO67" i="21"/>
  <c r="P142" i="17" s="1"/>
  <c r="N140" i="18" s="1"/>
  <c r="AN67" i="21"/>
  <c r="O142" i="17" s="1"/>
  <c r="M140" i="18" s="1"/>
  <c r="AM67" i="21"/>
  <c r="N142" i="17" s="1"/>
  <c r="L140" i="18" s="1"/>
  <c r="AL67" i="21"/>
  <c r="M142" i="17" s="1"/>
  <c r="K140" i="18" s="1"/>
  <c r="AK67" i="21"/>
  <c r="L142" i="17" s="1"/>
  <c r="J140" i="18" s="1"/>
  <c r="AJ67" i="21"/>
  <c r="K142" i="17" s="1"/>
  <c r="I140" i="18" s="1"/>
  <c r="AI67" i="21"/>
  <c r="J142" i="17" s="1"/>
  <c r="AH67" i="21"/>
  <c r="I142" i="17" s="1"/>
  <c r="AB67" i="21"/>
  <c r="B142" i="17" s="1"/>
  <c r="B140" i="18" s="1"/>
  <c r="O67" i="21"/>
  <c r="AT66" i="21"/>
  <c r="U141" i="17" s="1"/>
  <c r="S139" i="18" s="1"/>
  <c r="AS66" i="21"/>
  <c r="T141" i="17" s="1"/>
  <c r="R139" i="18" s="1"/>
  <c r="AR66" i="21"/>
  <c r="S141" i="17" s="1"/>
  <c r="Q139" i="18" s="1"/>
  <c r="AQ66" i="21"/>
  <c r="R141" i="17" s="1"/>
  <c r="P139" i="18" s="1"/>
  <c r="AP66" i="21"/>
  <c r="Q141" i="17" s="1"/>
  <c r="O139" i="18" s="1"/>
  <c r="AO66" i="21"/>
  <c r="P141" i="17" s="1"/>
  <c r="N139" i="18" s="1"/>
  <c r="AN66" i="21"/>
  <c r="O141" i="17" s="1"/>
  <c r="M139" i="18" s="1"/>
  <c r="AM66" i="21"/>
  <c r="N141" i="17" s="1"/>
  <c r="L139" i="18" s="1"/>
  <c r="AL66" i="21"/>
  <c r="M141" i="17" s="1"/>
  <c r="K139" i="18" s="1"/>
  <c r="AK66" i="21"/>
  <c r="L141" i="17" s="1"/>
  <c r="J139" i="18" s="1"/>
  <c r="AJ66" i="21"/>
  <c r="K141" i="17" s="1"/>
  <c r="I139" i="18" s="1"/>
  <c r="AI66" i="21"/>
  <c r="J141" i="17" s="1"/>
  <c r="AH66" i="21"/>
  <c r="I141" i="17" s="1"/>
  <c r="AB66" i="21"/>
  <c r="B141" i="17" s="1"/>
  <c r="B139" i="18" s="1"/>
  <c r="O66" i="21"/>
  <c r="AT65" i="21"/>
  <c r="U140" i="17" s="1"/>
  <c r="S138" i="18" s="1"/>
  <c r="AS65" i="21"/>
  <c r="T140" i="17" s="1"/>
  <c r="R138" i="18" s="1"/>
  <c r="AR65" i="21"/>
  <c r="S140" i="17" s="1"/>
  <c r="Q138" i="18" s="1"/>
  <c r="AQ65" i="21"/>
  <c r="R140" i="17" s="1"/>
  <c r="P138" i="18" s="1"/>
  <c r="AP65" i="21"/>
  <c r="Q140" i="17" s="1"/>
  <c r="O138" i="18" s="1"/>
  <c r="AO65" i="21"/>
  <c r="P140" i="17" s="1"/>
  <c r="N138" i="18" s="1"/>
  <c r="AN65" i="21"/>
  <c r="O140" i="17" s="1"/>
  <c r="M138" i="18" s="1"/>
  <c r="AM65" i="21"/>
  <c r="N140" i="17" s="1"/>
  <c r="L138" i="18" s="1"/>
  <c r="AL65" i="21"/>
  <c r="M140" i="17" s="1"/>
  <c r="K138" i="18" s="1"/>
  <c r="AK65" i="21"/>
  <c r="L140" i="17" s="1"/>
  <c r="J138" i="18" s="1"/>
  <c r="AJ65" i="21"/>
  <c r="K140" i="17" s="1"/>
  <c r="I138" i="18" s="1"/>
  <c r="AI65" i="21"/>
  <c r="J140" i="17" s="1"/>
  <c r="AH65" i="21"/>
  <c r="I140" i="17" s="1"/>
  <c r="AB65" i="21"/>
  <c r="B140" i="17" s="1"/>
  <c r="B138" i="18" s="1"/>
  <c r="O65" i="21"/>
  <c r="AT64" i="21"/>
  <c r="U139" i="17" s="1"/>
  <c r="S137" i="18" s="1"/>
  <c r="AS64" i="21"/>
  <c r="T139" i="17" s="1"/>
  <c r="R137" i="18" s="1"/>
  <c r="AR64" i="21"/>
  <c r="S139" i="17" s="1"/>
  <c r="Q137" i="18" s="1"/>
  <c r="AQ64" i="21"/>
  <c r="R139" i="17" s="1"/>
  <c r="P137" i="18" s="1"/>
  <c r="AP64" i="21"/>
  <c r="Q139" i="17" s="1"/>
  <c r="O137" i="18" s="1"/>
  <c r="AO64" i="21"/>
  <c r="P139" i="17" s="1"/>
  <c r="N137" i="18" s="1"/>
  <c r="AN64" i="21"/>
  <c r="O139" i="17" s="1"/>
  <c r="M137" i="18" s="1"/>
  <c r="AM64" i="21"/>
  <c r="N139" i="17" s="1"/>
  <c r="L137" i="18" s="1"/>
  <c r="AL64" i="21"/>
  <c r="M139" i="17" s="1"/>
  <c r="K137" i="18" s="1"/>
  <c r="AK64" i="21"/>
  <c r="L139" i="17" s="1"/>
  <c r="AJ64" i="21"/>
  <c r="K139" i="17" s="1"/>
  <c r="I137" i="18" s="1"/>
  <c r="AI64" i="21"/>
  <c r="J139" i="17" s="1"/>
  <c r="H137" i="18" s="1"/>
  <c r="AH64" i="21"/>
  <c r="I139" i="17" s="1"/>
  <c r="AB64" i="21"/>
  <c r="B139" i="17" s="1"/>
  <c r="B137" i="18" s="1"/>
  <c r="O64" i="21"/>
  <c r="AT63" i="21"/>
  <c r="U138" i="17" s="1"/>
  <c r="S136" i="18" s="1"/>
  <c r="AS63" i="21"/>
  <c r="T138" i="17" s="1"/>
  <c r="R136" i="18" s="1"/>
  <c r="AR63" i="21"/>
  <c r="S138" i="17" s="1"/>
  <c r="Q136" i="18" s="1"/>
  <c r="AQ63" i="21"/>
  <c r="R138" i="17" s="1"/>
  <c r="P136" i="18" s="1"/>
  <c r="AP63" i="21"/>
  <c r="Q138" i="17" s="1"/>
  <c r="O136" i="18" s="1"/>
  <c r="AO63" i="21"/>
  <c r="P138" i="17" s="1"/>
  <c r="N136" i="18" s="1"/>
  <c r="AN63" i="21"/>
  <c r="O138" i="17" s="1"/>
  <c r="M136" i="18" s="1"/>
  <c r="AM63" i="21"/>
  <c r="N138" i="17" s="1"/>
  <c r="L136" i="18" s="1"/>
  <c r="AL63" i="21"/>
  <c r="M138" i="17" s="1"/>
  <c r="K136" i="18" s="1"/>
  <c r="AK63" i="21"/>
  <c r="L138" i="17" s="1"/>
  <c r="J136" i="18" s="1"/>
  <c r="AJ63" i="21"/>
  <c r="K138" i="17" s="1"/>
  <c r="I136" i="18" s="1"/>
  <c r="AI63" i="21"/>
  <c r="J138" i="17" s="1"/>
  <c r="AH63" i="21"/>
  <c r="I138" i="17" s="1"/>
  <c r="AB63" i="21"/>
  <c r="B138" i="17" s="1"/>
  <c r="B136" i="18" s="1"/>
  <c r="O63" i="21"/>
  <c r="AT62" i="21"/>
  <c r="U137" i="17" s="1"/>
  <c r="S135" i="18" s="1"/>
  <c r="AS62" i="21"/>
  <c r="T137" i="17" s="1"/>
  <c r="R135" i="18" s="1"/>
  <c r="AR62" i="21"/>
  <c r="S137" i="17" s="1"/>
  <c r="Q135" i="18" s="1"/>
  <c r="AQ62" i="21"/>
  <c r="R137" i="17" s="1"/>
  <c r="P135" i="18" s="1"/>
  <c r="AP62" i="21"/>
  <c r="Q137" i="17" s="1"/>
  <c r="O135" i="18" s="1"/>
  <c r="AO62" i="21"/>
  <c r="P137" i="17" s="1"/>
  <c r="N135" i="18" s="1"/>
  <c r="AN62" i="21"/>
  <c r="O137" i="17" s="1"/>
  <c r="M135" i="18" s="1"/>
  <c r="AM62" i="21"/>
  <c r="N137" i="17" s="1"/>
  <c r="L135" i="18" s="1"/>
  <c r="AL62" i="21"/>
  <c r="M137" i="17" s="1"/>
  <c r="K135" i="18" s="1"/>
  <c r="AK62" i="21"/>
  <c r="L137" i="17" s="1"/>
  <c r="J135" i="18" s="1"/>
  <c r="AJ62" i="21"/>
  <c r="K137" i="17" s="1"/>
  <c r="I135" i="18" s="1"/>
  <c r="AI62" i="21"/>
  <c r="J137" i="17" s="1"/>
  <c r="AH62" i="21"/>
  <c r="I137" i="17" s="1"/>
  <c r="AB62" i="21"/>
  <c r="B137" i="17" s="1"/>
  <c r="B135" i="18" s="1"/>
  <c r="O62" i="21"/>
  <c r="N6" i="21"/>
  <c r="M6" i="21"/>
  <c r="L6" i="21"/>
  <c r="K6" i="21"/>
  <c r="J6" i="21"/>
  <c r="I6" i="21"/>
  <c r="H6" i="21"/>
  <c r="G6" i="21"/>
  <c r="F6" i="21"/>
  <c r="E6" i="21"/>
  <c r="D6" i="21"/>
  <c r="C6" i="21"/>
  <c r="C5" i="21"/>
  <c r="O1" i="21"/>
  <c r="AD70" i="21" s="1"/>
  <c r="D145" i="17" s="1"/>
  <c r="D143" i="18" s="1"/>
  <c r="N39" i="6"/>
  <c r="M39" i="6"/>
  <c r="L39" i="6"/>
  <c r="K39" i="6"/>
  <c r="J39" i="6"/>
  <c r="I39" i="6"/>
  <c r="H39" i="6"/>
  <c r="G39" i="6"/>
  <c r="F39" i="6"/>
  <c r="E39" i="6"/>
  <c r="D39" i="6"/>
  <c r="C39" i="6"/>
  <c r="AT38" i="6"/>
  <c r="U304" i="17" s="1"/>
  <c r="S302" i="18" s="1"/>
  <c r="AS38" i="6"/>
  <c r="T304" i="17" s="1"/>
  <c r="R302" i="18" s="1"/>
  <c r="AR38" i="6"/>
  <c r="S304" i="17" s="1"/>
  <c r="Q302" i="18" s="1"/>
  <c r="AQ38" i="6"/>
  <c r="R304" i="17" s="1"/>
  <c r="P302" i="18" s="1"/>
  <c r="AP38" i="6"/>
  <c r="Q304" i="17" s="1"/>
  <c r="O302" i="18" s="1"/>
  <c r="AO38" i="6"/>
  <c r="P304" i="17" s="1"/>
  <c r="N302" i="18" s="1"/>
  <c r="AN38" i="6"/>
  <c r="O304" i="17" s="1"/>
  <c r="M302" i="18" s="1"/>
  <c r="AM38" i="6"/>
  <c r="N304" i="17" s="1"/>
  <c r="L302" i="18" s="1"/>
  <c r="AL38" i="6"/>
  <c r="M304" i="17" s="1"/>
  <c r="K302" i="18" s="1"/>
  <c r="AK38" i="6"/>
  <c r="L304" i="17" s="1"/>
  <c r="J302" i="18" s="1"/>
  <c r="AJ38" i="6"/>
  <c r="K304" i="17" s="1"/>
  <c r="I302" i="18" s="1"/>
  <c r="AI38" i="6"/>
  <c r="J304" i="17" s="1"/>
  <c r="AH38" i="6"/>
  <c r="I304" i="17" s="1"/>
  <c r="AB38" i="6"/>
  <c r="B304" i="17" s="1"/>
  <c r="B302" i="18" s="1"/>
  <c r="O38" i="6"/>
  <c r="B38" i="6"/>
  <c r="AT37" i="6"/>
  <c r="U303" i="17" s="1"/>
  <c r="S301" i="18" s="1"/>
  <c r="AS37" i="6"/>
  <c r="T303" i="17" s="1"/>
  <c r="R301" i="18" s="1"/>
  <c r="AR37" i="6"/>
  <c r="S303" i="17" s="1"/>
  <c r="Q301" i="18" s="1"/>
  <c r="AQ37" i="6"/>
  <c r="R303" i="17" s="1"/>
  <c r="P301" i="18" s="1"/>
  <c r="AP37" i="6"/>
  <c r="Q303" i="17" s="1"/>
  <c r="O301" i="18" s="1"/>
  <c r="AO37" i="6"/>
  <c r="P303" i="17" s="1"/>
  <c r="N301" i="18" s="1"/>
  <c r="AN37" i="6"/>
  <c r="O303" i="17" s="1"/>
  <c r="M301" i="18" s="1"/>
  <c r="AM37" i="6"/>
  <c r="N303" i="17" s="1"/>
  <c r="L301" i="18" s="1"/>
  <c r="AL37" i="6"/>
  <c r="M303" i="17" s="1"/>
  <c r="K301" i="18" s="1"/>
  <c r="AK37" i="6"/>
  <c r="L303" i="17" s="1"/>
  <c r="J301" i="18" s="1"/>
  <c r="AJ37" i="6"/>
  <c r="K303" i="17" s="1"/>
  <c r="I301" i="18" s="1"/>
  <c r="AI37" i="6"/>
  <c r="J303" i="17" s="1"/>
  <c r="AH37" i="6"/>
  <c r="I303" i="17" s="1"/>
  <c r="AB37" i="6"/>
  <c r="B303" i="17" s="1"/>
  <c r="B301" i="18" s="1"/>
  <c r="O37" i="6"/>
  <c r="B37" i="6"/>
  <c r="AT36" i="6"/>
  <c r="U302" i="17" s="1"/>
  <c r="S300" i="18" s="1"/>
  <c r="AS36" i="6"/>
  <c r="T302" i="17" s="1"/>
  <c r="R300" i="18" s="1"/>
  <c r="AR36" i="6"/>
  <c r="S302" i="17" s="1"/>
  <c r="Q300" i="18" s="1"/>
  <c r="AQ36" i="6"/>
  <c r="R302" i="17" s="1"/>
  <c r="P300" i="18" s="1"/>
  <c r="AP36" i="6"/>
  <c r="Q302" i="17" s="1"/>
  <c r="O300" i="18" s="1"/>
  <c r="AO36" i="6"/>
  <c r="P302" i="17" s="1"/>
  <c r="N300" i="18" s="1"/>
  <c r="AN36" i="6"/>
  <c r="O302" i="17" s="1"/>
  <c r="M300" i="18" s="1"/>
  <c r="AM36" i="6"/>
  <c r="N302" i="17" s="1"/>
  <c r="L300" i="18" s="1"/>
  <c r="AL36" i="6"/>
  <c r="M302" i="17" s="1"/>
  <c r="K300" i="18" s="1"/>
  <c r="AK36" i="6"/>
  <c r="L302" i="17" s="1"/>
  <c r="J300" i="18" s="1"/>
  <c r="AJ36" i="6"/>
  <c r="K302" i="17" s="1"/>
  <c r="I300" i="18" s="1"/>
  <c r="AI36" i="6"/>
  <c r="J302" i="17" s="1"/>
  <c r="AH36" i="6"/>
  <c r="I302" i="17" s="1"/>
  <c r="AB36" i="6"/>
  <c r="B302" i="17" s="1"/>
  <c r="B300" i="18" s="1"/>
  <c r="O36" i="6"/>
  <c r="B36" i="6"/>
  <c r="AT35" i="6"/>
  <c r="U301" i="17" s="1"/>
  <c r="S299" i="18" s="1"/>
  <c r="AS35" i="6"/>
  <c r="T301" i="17" s="1"/>
  <c r="R299" i="18" s="1"/>
  <c r="AR35" i="6"/>
  <c r="S301" i="17" s="1"/>
  <c r="Q299" i="18" s="1"/>
  <c r="AQ35" i="6"/>
  <c r="R301" i="17" s="1"/>
  <c r="P299" i="18" s="1"/>
  <c r="AP35" i="6"/>
  <c r="Q301" i="17" s="1"/>
  <c r="O299" i="18" s="1"/>
  <c r="AO35" i="6"/>
  <c r="P301" i="17" s="1"/>
  <c r="N299" i="18" s="1"/>
  <c r="AN35" i="6"/>
  <c r="O301" i="17" s="1"/>
  <c r="M299" i="18" s="1"/>
  <c r="AM35" i="6"/>
  <c r="N301" i="17" s="1"/>
  <c r="L299" i="18" s="1"/>
  <c r="AL35" i="6"/>
  <c r="M301" i="17" s="1"/>
  <c r="K299" i="18" s="1"/>
  <c r="AK35" i="6"/>
  <c r="L301" i="17" s="1"/>
  <c r="J299" i="18" s="1"/>
  <c r="AJ35" i="6"/>
  <c r="K301" i="17" s="1"/>
  <c r="I299" i="18" s="1"/>
  <c r="AI35" i="6"/>
  <c r="J301" i="17" s="1"/>
  <c r="AH35" i="6"/>
  <c r="I301" i="17" s="1"/>
  <c r="AB35" i="6"/>
  <c r="B301" i="17" s="1"/>
  <c r="B299" i="18" s="1"/>
  <c r="O35" i="6"/>
  <c r="AT34" i="6"/>
  <c r="U300" i="17" s="1"/>
  <c r="S298" i="18" s="1"/>
  <c r="AS34" i="6"/>
  <c r="T300" i="17" s="1"/>
  <c r="R298" i="18" s="1"/>
  <c r="AR34" i="6"/>
  <c r="S300" i="17" s="1"/>
  <c r="Q298" i="18" s="1"/>
  <c r="AQ34" i="6"/>
  <c r="R300" i="17" s="1"/>
  <c r="P298" i="18" s="1"/>
  <c r="AP34" i="6"/>
  <c r="Q300" i="17" s="1"/>
  <c r="O298" i="18" s="1"/>
  <c r="AO34" i="6"/>
  <c r="P300" i="17" s="1"/>
  <c r="N298" i="18" s="1"/>
  <c r="AN34" i="6"/>
  <c r="O300" i="17" s="1"/>
  <c r="M298" i="18" s="1"/>
  <c r="AM34" i="6"/>
  <c r="N300" i="17" s="1"/>
  <c r="L298" i="18" s="1"/>
  <c r="AL34" i="6"/>
  <c r="M300" i="17" s="1"/>
  <c r="K298" i="18" s="1"/>
  <c r="AK34" i="6"/>
  <c r="L300" i="17" s="1"/>
  <c r="J298" i="18" s="1"/>
  <c r="AJ34" i="6"/>
  <c r="K300" i="17" s="1"/>
  <c r="I298" i="18" s="1"/>
  <c r="AI34" i="6"/>
  <c r="J300" i="17" s="1"/>
  <c r="AH34" i="6"/>
  <c r="I300" i="17" s="1"/>
  <c r="AB34" i="6"/>
  <c r="B300" i="17" s="1"/>
  <c r="B298" i="18" s="1"/>
  <c r="O34" i="6"/>
  <c r="AT33" i="6"/>
  <c r="U299" i="17" s="1"/>
  <c r="S297" i="18" s="1"/>
  <c r="AS33" i="6"/>
  <c r="T299" i="17" s="1"/>
  <c r="R297" i="18" s="1"/>
  <c r="AR33" i="6"/>
  <c r="S299" i="17" s="1"/>
  <c r="Q297" i="18" s="1"/>
  <c r="AQ33" i="6"/>
  <c r="R299" i="17" s="1"/>
  <c r="P297" i="18" s="1"/>
  <c r="AP33" i="6"/>
  <c r="Q299" i="17" s="1"/>
  <c r="O297" i="18" s="1"/>
  <c r="AO33" i="6"/>
  <c r="P299" i="17" s="1"/>
  <c r="N297" i="18" s="1"/>
  <c r="AN33" i="6"/>
  <c r="O299" i="17" s="1"/>
  <c r="M297" i="18" s="1"/>
  <c r="AM33" i="6"/>
  <c r="N299" i="17" s="1"/>
  <c r="L297" i="18" s="1"/>
  <c r="AL33" i="6"/>
  <c r="M299" i="17" s="1"/>
  <c r="K297" i="18" s="1"/>
  <c r="AK33" i="6"/>
  <c r="L299" i="17" s="1"/>
  <c r="J297" i="18" s="1"/>
  <c r="AJ33" i="6"/>
  <c r="K299" i="17" s="1"/>
  <c r="I297" i="18" s="1"/>
  <c r="AI33" i="6"/>
  <c r="J299" i="17" s="1"/>
  <c r="AH33" i="6"/>
  <c r="I299" i="17" s="1"/>
  <c r="AB33" i="6"/>
  <c r="B299" i="17" s="1"/>
  <c r="B297" i="18" s="1"/>
  <c r="O33" i="6"/>
  <c r="AT32" i="6"/>
  <c r="U298" i="17" s="1"/>
  <c r="S296" i="18" s="1"/>
  <c r="AS32" i="6"/>
  <c r="T298" i="17" s="1"/>
  <c r="R296" i="18" s="1"/>
  <c r="AR32" i="6"/>
  <c r="S298" i="17" s="1"/>
  <c r="Q296" i="18" s="1"/>
  <c r="AQ32" i="6"/>
  <c r="R298" i="17" s="1"/>
  <c r="P296" i="18" s="1"/>
  <c r="AP32" i="6"/>
  <c r="Q298" i="17" s="1"/>
  <c r="O296" i="18" s="1"/>
  <c r="AO32" i="6"/>
  <c r="P298" i="17" s="1"/>
  <c r="N296" i="18" s="1"/>
  <c r="AN32" i="6"/>
  <c r="O298" i="17" s="1"/>
  <c r="M296" i="18" s="1"/>
  <c r="AM32" i="6"/>
  <c r="N298" i="17" s="1"/>
  <c r="L296" i="18" s="1"/>
  <c r="AL32" i="6"/>
  <c r="M298" i="17" s="1"/>
  <c r="K296" i="18" s="1"/>
  <c r="AK32" i="6"/>
  <c r="L298" i="17" s="1"/>
  <c r="J296" i="18" s="1"/>
  <c r="AJ32" i="6"/>
  <c r="K298" i="17" s="1"/>
  <c r="I296" i="18" s="1"/>
  <c r="AI32" i="6"/>
  <c r="J298" i="17" s="1"/>
  <c r="AH32" i="6"/>
  <c r="I298" i="17" s="1"/>
  <c r="AB32" i="6"/>
  <c r="B298" i="17" s="1"/>
  <c r="B296" i="18" s="1"/>
  <c r="O32" i="6"/>
  <c r="AT31" i="6"/>
  <c r="U297" i="17" s="1"/>
  <c r="S295" i="18" s="1"/>
  <c r="AS31" i="6"/>
  <c r="T297" i="17" s="1"/>
  <c r="R295" i="18" s="1"/>
  <c r="AR31" i="6"/>
  <c r="S297" i="17" s="1"/>
  <c r="Q295" i="18" s="1"/>
  <c r="AQ31" i="6"/>
  <c r="R297" i="17" s="1"/>
  <c r="P295" i="18" s="1"/>
  <c r="AP31" i="6"/>
  <c r="Q297" i="17" s="1"/>
  <c r="O295" i="18" s="1"/>
  <c r="AO31" i="6"/>
  <c r="P297" i="17" s="1"/>
  <c r="N295" i="18" s="1"/>
  <c r="AN31" i="6"/>
  <c r="O297" i="17" s="1"/>
  <c r="M295" i="18" s="1"/>
  <c r="AM31" i="6"/>
  <c r="N297" i="17" s="1"/>
  <c r="L295" i="18" s="1"/>
  <c r="AL31" i="6"/>
  <c r="M297" i="17" s="1"/>
  <c r="K295" i="18" s="1"/>
  <c r="AK31" i="6"/>
  <c r="L297" i="17" s="1"/>
  <c r="J295" i="18" s="1"/>
  <c r="AJ31" i="6"/>
  <c r="K297" i="17" s="1"/>
  <c r="I295" i="18" s="1"/>
  <c r="AI31" i="6"/>
  <c r="J297" i="17" s="1"/>
  <c r="AH31" i="6"/>
  <c r="I297" i="17" s="1"/>
  <c r="AB31" i="6"/>
  <c r="B297" i="17" s="1"/>
  <c r="B295" i="18" s="1"/>
  <c r="O31" i="6"/>
  <c r="N28" i="6"/>
  <c r="M28" i="6"/>
  <c r="L28" i="6"/>
  <c r="K28" i="6"/>
  <c r="J28" i="6"/>
  <c r="I28" i="6"/>
  <c r="H28" i="6"/>
  <c r="G28" i="6"/>
  <c r="F28" i="6"/>
  <c r="E28" i="6"/>
  <c r="D28" i="6"/>
  <c r="C28" i="6"/>
  <c r="AT27" i="6"/>
  <c r="U296" i="17" s="1"/>
  <c r="S294" i="18" s="1"/>
  <c r="AS27" i="6"/>
  <c r="T296" i="17" s="1"/>
  <c r="R294" i="18" s="1"/>
  <c r="AR27" i="6"/>
  <c r="S296" i="17" s="1"/>
  <c r="Q294" i="18" s="1"/>
  <c r="AQ27" i="6"/>
  <c r="R296" i="17" s="1"/>
  <c r="P294" i="18" s="1"/>
  <c r="AP27" i="6"/>
  <c r="Q296" i="17" s="1"/>
  <c r="O294" i="18" s="1"/>
  <c r="AO27" i="6"/>
  <c r="P296" i="17" s="1"/>
  <c r="N294" i="18" s="1"/>
  <c r="AN27" i="6"/>
  <c r="O296" i="17" s="1"/>
  <c r="M294" i="18" s="1"/>
  <c r="AM27" i="6"/>
  <c r="N296" i="17" s="1"/>
  <c r="L294" i="18" s="1"/>
  <c r="AL27" i="6"/>
  <c r="M296" i="17" s="1"/>
  <c r="K294" i="18" s="1"/>
  <c r="AK27" i="6"/>
  <c r="L296" i="17" s="1"/>
  <c r="J294" i="18" s="1"/>
  <c r="AJ27" i="6"/>
  <c r="K296" i="17" s="1"/>
  <c r="I294" i="18" s="1"/>
  <c r="AI27" i="6"/>
  <c r="J296" i="17" s="1"/>
  <c r="AH27" i="6"/>
  <c r="I296" i="17" s="1"/>
  <c r="AB27" i="6"/>
  <c r="B296" i="17" s="1"/>
  <c r="B294" i="18" s="1"/>
  <c r="O27" i="6"/>
  <c r="B27" i="6"/>
  <c r="AT26" i="6"/>
  <c r="U295" i="17" s="1"/>
  <c r="S293" i="18" s="1"/>
  <c r="AS26" i="6"/>
  <c r="T295" i="17" s="1"/>
  <c r="R293" i="18" s="1"/>
  <c r="AR26" i="6"/>
  <c r="S295" i="17" s="1"/>
  <c r="Q293" i="18" s="1"/>
  <c r="AQ26" i="6"/>
  <c r="R295" i="17" s="1"/>
  <c r="P293" i="18" s="1"/>
  <c r="AP26" i="6"/>
  <c r="Q295" i="17" s="1"/>
  <c r="O293" i="18" s="1"/>
  <c r="AO26" i="6"/>
  <c r="P295" i="17" s="1"/>
  <c r="N293" i="18" s="1"/>
  <c r="AN26" i="6"/>
  <c r="O295" i="17" s="1"/>
  <c r="M293" i="18" s="1"/>
  <c r="AM26" i="6"/>
  <c r="N295" i="17" s="1"/>
  <c r="L293" i="18" s="1"/>
  <c r="AL26" i="6"/>
  <c r="M295" i="17" s="1"/>
  <c r="K293" i="18" s="1"/>
  <c r="AK26" i="6"/>
  <c r="L295" i="17" s="1"/>
  <c r="J293" i="18" s="1"/>
  <c r="AJ26" i="6"/>
  <c r="K295" i="17" s="1"/>
  <c r="I293" i="18" s="1"/>
  <c r="AI26" i="6"/>
  <c r="J295" i="17" s="1"/>
  <c r="AH26" i="6"/>
  <c r="I295" i="17" s="1"/>
  <c r="AB26" i="6"/>
  <c r="B295" i="17" s="1"/>
  <c r="B293" i="18" s="1"/>
  <c r="O26" i="6"/>
  <c r="B26" i="6"/>
  <c r="AT25" i="6"/>
  <c r="U294" i="17" s="1"/>
  <c r="S292" i="18" s="1"/>
  <c r="AS25" i="6"/>
  <c r="T294" i="17" s="1"/>
  <c r="R292" i="18" s="1"/>
  <c r="AR25" i="6"/>
  <c r="S294" i="17" s="1"/>
  <c r="Q292" i="18" s="1"/>
  <c r="AQ25" i="6"/>
  <c r="R294" i="17" s="1"/>
  <c r="P292" i="18" s="1"/>
  <c r="AP25" i="6"/>
  <c r="Q294" i="17" s="1"/>
  <c r="O292" i="18" s="1"/>
  <c r="AO25" i="6"/>
  <c r="P294" i="17" s="1"/>
  <c r="N292" i="18" s="1"/>
  <c r="AN25" i="6"/>
  <c r="O294" i="17" s="1"/>
  <c r="M292" i="18" s="1"/>
  <c r="AM25" i="6"/>
  <c r="N294" i="17" s="1"/>
  <c r="L292" i="18" s="1"/>
  <c r="AL25" i="6"/>
  <c r="M294" i="17" s="1"/>
  <c r="K292" i="18" s="1"/>
  <c r="AK25" i="6"/>
  <c r="L294" i="17" s="1"/>
  <c r="J292" i="18" s="1"/>
  <c r="AJ25" i="6"/>
  <c r="K294" i="17" s="1"/>
  <c r="I292" i="18" s="1"/>
  <c r="AI25" i="6"/>
  <c r="J294" i="17" s="1"/>
  <c r="AH25" i="6"/>
  <c r="I294" i="17" s="1"/>
  <c r="AB25" i="6"/>
  <c r="B294" i="17" s="1"/>
  <c r="B292" i="18" s="1"/>
  <c r="O25" i="6"/>
  <c r="AT24" i="6"/>
  <c r="U293" i="17" s="1"/>
  <c r="S291" i="18" s="1"/>
  <c r="AS24" i="6"/>
  <c r="T293" i="17" s="1"/>
  <c r="R291" i="18" s="1"/>
  <c r="AR24" i="6"/>
  <c r="S293" i="17" s="1"/>
  <c r="Q291" i="18" s="1"/>
  <c r="AQ24" i="6"/>
  <c r="R293" i="17" s="1"/>
  <c r="P291" i="18" s="1"/>
  <c r="AP24" i="6"/>
  <c r="Q293" i="17" s="1"/>
  <c r="O291" i="18" s="1"/>
  <c r="AO24" i="6"/>
  <c r="P293" i="17" s="1"/>
  <c r="N291" i="18" s="1"/>
  <c r="AN24" i="6"/>
  <c r="O293" i="17" s="1"/>
  <c r="M291" i="18" s="1"/>
  <c r="AM24" i="6"/>
  <c r="N293" i="17" s="1"/>
  <c r="L291" i="18" s="1"/>
  <c r="AL24" i="6"/>
  <c r="M293" i="17" s="1"/>
  <c r="K291" i="18" s="1"/>
  <c r="AK24" i="6"/>
  <c r="L293" i="17" s="1"/>
  <c r="J291" i="18" s="1"/>
  <c r="AJ24" i="6"/>
  <c r="K293" i="17" s="1"/>
  <c r="I291" i="18" s="1"/>
  <c r="AI24" i="6"/>
  <c r="J293" i="17" s="1"/>
  <c r="AH24" i="6"/>
  <c r="I293" i="17" s="1"/>
  <c r="AB24" i="6"/>
  <c r="B293" i="17" s="1"/>
  <c r="B291" i="18" s="1"/>
  <c r="O24" i="6"/>
  <c r="AT23" i="6"/>
  <c r="U292" i="17" s="1"/>
  <c r="S290" i="18" s="1"/>
  <c r="AS23" i="6"/>
  <c r="T292" i="17" s="1"/>
  <c r="R290" i="18" s="1"/>
  <c r="AR23" i="6"/>
  <c r="S292" i="17" s="1"/>
  <c r="Q290" i="18" s="1"/>
  <c r="AQ23" i="6"/>
  <c r="R292" i="17" s="1"/>
  <c r="P290" i="18" s="1"/>
  <c r="AP23" i="6"/>
  <c r="Q292" i="17" s="1"/>
  <c r="O290" i="18" s="1"/>
  <c r="AO23" i="6"/>
  <c r="P292" i="17" s="1"/>
  <c r="N290" i="18" s="1"/>
  <c r="AN23" i="6"/>
  <c r="O292" i="17" s="1"/>
  <c r="M290" i="18" s="1"/>
  <c r="AM23" i="6"/>
  <c r="N292" i="17" s="1"/>
  <c r="L290" i="18" s="1"/>
  <c r="AL23" i="6"/>
  <c r="M292" i="17" s="1"/>
  <c r="K290" i="18" s="1"/>
  <c r="AK23" i="6"/>
  <c r="L292" i="17" s="1"/>
  <c r="J290" i="18" s="1"/>
  <c r="AJ23" i="6"/>
  <c r="K292" i="17" s="1"/>
  <c r="I290" i="18" s="1"/>
  <c r="AI23" i="6"/>
  <c r="J292" i="17" s="1"/>
  <c r="AH23" i="6"/>
  <c r="I292" i="17" s="1"/>
  <c r="AB23" i="6"/>
  <c r="B292" i="17" s="1"/>
  <c r="B290" i="18" s="1"/>
  <c r="O23" i="6"/>
  <c r="AT22" i="6"/>
  <c r="U291" i="17" s="1"/>
  <c r="S289" i="18" s="1"/>
  <c r="AS22" i="6"/>
  <c r="T291" i="17" s="1"/>
  <c r="R289" i="18" s="1"/>
  <c r="AR22" i="6"/>
  <c r="S291" i="17" s="1"/>
  <c r="Q289" i="18" s="1"/>
  <c r="AQ22" i="6"/>
  <c r="R291" i="17" s="1"/>
  <c r="P289" i="18" s="1"/>
  <c r="AP22" i="6"/>
  <c r="Q291" i="17" s="1"/>
  <c r="O289" i="18" s="1"/>
  <c r="AO22" i="6"/>
  <c r="P291" i="17" s="1"/>
  <c r="AN22" i="6"/>
  <c r="O291" i="17" s="1"/>
  <c r="M289" i="18" s="1"/>
  <c r="AM22" i="6"/>
  <c r="N291" i="17" s="1"/>
  <c r="L289" i="18" s="1"/>
  <c r="AL22" i="6"/>
  <c r="M291" i="17" s="1"/>
  <c r="K289" i="18" s="1"/>
  <c r="AK22" i="6"/>
  <c r="L291" i="17" s="1"/>
  <c r="J289" i="18" s="1"/>
  <c r="AJ22" i="6"/>
  <c r="K291" i="17" s="1"/>
  <c r="I289" i="18" s="1"/>
  <c r="AI22" i="6"/>
  <c r="J291" i="17" s="1"/>
  <c r="AH22" i="6"/>
  <c r="I291" i="17" s="1"/>
  <c r="AB22" i="6"/>
  <c r="B291" i="17" s="1"/>
  <c r="B289" i="18" s="1"/>
  <c r="O22" i="6"/>
  <c r="AT21" i="6"/>
  <c r="U290" i="17" s="1"/>
  <c r="S288" i="18" s="1"/>
  <c r="AS21" i="6"/>
  <c r="T290" i="17" s="1"/>
  <c r="R288" i="18" s="1"/>
  <c r="AR21" i="6"/>
  <c r="S290" i="17" s="1"/>
  <c r="Q288" i="18" s="1"/>
  <c r="AQ21" i="6"/>
  <c r="R290" i="17" s="1"/>
  <c r="P288" i="18" s="1"/>
  <c r="AP21" i="6"/>
  <c r="Q290" i="17" s="1"/>
  <c r="O288" i="18" s="1"/>
  <c r="AO21" i="6"/>
  <c r="P290" i="17" s="1"/>
  <c r="N288" i="18" s="1"/>
  <c r="AN21" i="6"/>
  <c r="O290" i="17" s="1"/>
  <c r="M288" i="18" s="1"/>
  <c r="AM21" i="6"/>
  <c r="N290" i="17" s="1"/>
  <c r="L288" i="18" s="1"/>
  <c r="AL21" i="6"/>
  <c r="M290" i="17" s="1"/>
  <c r="K288" i="18" s="1"/>
  <c r="AK21" i="6"/>
  <c r="L290" i="17" s="1"/>
  <c r="J288" i="18" s="1"/>
  <c r="AJ21" i="6"/>
  <c r="K290" i="17" s="1"/>
  <c r="I288" i="18" s="1"/>
  <c r="AI21" i="6"/>
  <c r="J290" i="17" s="1"/>
  <c r="AH21" i="6"/>
  <c r="I290" i="17" s="1"/>
  <c r="AB21" i="6"/>
  <c r="B290" i="17" s="1"/>
  <c r="B288" i="18" s="1"/>
  <c r="O21" i="6"/>
  <c r="AT20" i="6"/>
  <c r="U289" i="17" s="1"/>
  <c r="S287" i="18" s="1"/>
  <c r="AS20" i="6"/>
  <c r="T289" i="17" s="1"/>
  <c r="R287" i="18" s="1"/>
  <c r="AR20" i="6"/>
  <c r="S289" i="17" s="1"/>
  <c r="Q287" i="18" s="1"/>
  <c r="AQ20" i="6"/>
  <c r="R289" i="17" s="1"/>
  <c r="P287" i="18" s="1"/>
  <c r="AP20" i="6"/>
  <c r="Q289" i="17" s="1"/>
  <c r="O287" i="18" s="1"/>
  <c r="AO20" i="6"/>
  <c r="P289" i="17" s="1"/>
  <c r="N287" i="18" s="1"/>
  <c r="AN20" i="6"/>
  <c r="O289" i="17" s="1"/>
  <c r="M287" i="18" s="1"/>
  <c r="AM20" i="6"/>
  <c r="N289" i="17" s="1"/>
  <c r="L287" i="18" s="1"/>
  <c r="AL20" i="6"/>
  <c r="M289" i="17" s="1"/>
  <c r="K287" i="18" s="1"/>
  <c r="AK20" i="6"/>
  <c r="L289" i="17" s="1"/>
  <c r="J287" i="18" s="1"/>
  <c r="AJ20" i="6"/>
  <c r="K289" i="17" s="1"/>
  <c r="I287" i="18" s="1"/>
  <c r="AI20" i="6"/>
  <c r="J289" i="17" s="1"/>
  <c r="AH20" i="6"/>
  <c r="I289" i="17" s="1"/>
  <c r="AB20" i="6"/>
  <c r="B289" i="17" s="1"/>
  <c r="B287" i="18" s="1"/>
  <c r="O20" i="6"/>
  <c r="O20" i="21" l="1"/>
  <c r="H52" i="16"/>
  <c r="J52" i="20"/>
  <c r="V294" i="17"/>
  <c r="V295" i="17"/>
  <c r="V296" i="17"/>
  <c r="V300" i="17"/>
  <c r="V205" i="17"/>
  <c r="V301" i="17"/>
  <c r="V302" i="17"/>
  <c r="V303" i="17"/>
  <c r="V304" i="17"/>
  <c r="V206" i="17"/>
  <c r="V293" i="17"/>
  <c r="V299" i="17"/>
  <c r="V292" i="17"/>
  <c r="V298" i="17"/>
  <c r="H289" i="18"/>
  <c r="V291" i="17"/>
  <c r="V297" i="17"/>
  <c r="V290" i="17"/>
  <c r="V289" i="17"/>
  <c r="H51" i="16"/>
  <c r="H88" i="22"/>
  <c r="G23" i="16" s="1"/>
  <c r="I88" i="22"/>
  <c r="H23" i="16" s="1"/>
  <c r="C88" i="22"/>
  <c r="B23" i="16" s="1"/>
  <c r="K88" i="22"/>
  <c r="J23" i="16" s="1"/>
  <c r="D88" i="22"/>
  <c r="C23" i="16" s="1"/>
  <c r="L88" i="22"/>
  <c r="K23" i="16" s="1"/>
  <c r="E88" i="22"/>
  <c r="D23" i="16" s="1"/>
  <c r="M88" i="22"/>
  <c r="L23" i="16" s="1"/>
  <c r="F88" i="22"/>
  <c r="E23" i="16" s="1"/>
  <c r="N88" i="22"/>
  <c r="M23" i="16" s="1"/>
  <c r="J88" i="22"/>
  <c r="I23" i="16" s="1"/>
  <c r="G88" i="22"/>
  <c r="F23" i="16" s="1"/>
  <c r="I75" i="21"/>
  <c r="H22" i="16" s="1"/>
  <c r="C75" i="21"/>
  <c r="B22" i="16" s="1"/>
  <c r="K75" i="21"/>
  <c r="J22" i="16" s="1"/>
  <c r="M75" i="21"/>
  <c r="L22" i="16" s="1"/>
  <c r="G75" i="21"/>
  <c r="F22" i="16" s="1"/>
  <c r="O85" i="22"/>
  <c r="O59" i="21"/>
  <c r="H108" i="18"/>
  <c r="T108" i="18" s="1"/>
  <c r="V110" i="17"/>
  <c r="H110" i="18"/>
  <c r="T110" i="18" s="1"/>
  <c r="V112" i="17"/>
  <c r="H114" i="18"/>
  <c r="T114" i="18" s="1"/>
  <c r="V116" i="17"/>
  <c r="H130" i="18"/>
  <c r="T130" i="18" s="1"/>
  <c r="V132" i="17"/>
  <c r="H155" i="18"/>
  <c r="T155" i="18" s="1"/>
  <c r="V157" i="17"/>
  <c r="H157" i="18"/>
  <c r="T157" i="18" s="1"/>
  <c r="V159" i="17"/>
  <c r="H197" i="18"/>
  <c r="T197" i="18" s="1"/>
  <c r="V199" i="17"/>
  <c r="H199" i="18"/>
  <c r="T199" i="18" s="1"/>
  <c r="V201" i="17"/>
  <c r="H201" i="18"/>
  <c r="T201" i="18" s="1"/>
  <c r="V203" i="17"/>
  <c r="H185" i="18"/>
  <c r="T185" i="18" s="1"/>
  <c r="V187" i="17"/>
  <c r="H290" i="18"/>
  <c r="T290" i="18" s="1"/>
  <c r="H291" i="18"/>
  <c r="T291" i="18" s="1"/>
  <c r="H96" i="18"/>
  <c r="T96" i="18" s="1"/>
  <c r="V98" i="17"/>
  <c r="H99" i="18"/>
  <c r="T99" i="18" s="1"/>
  <c r="V101" i="17"/>
  <c r="D75" i="21"/>
  <c r="C22" i="16" s="1"/>
  <c r="J75" i="21"/>
  <c r="I22" i="16" s="1"/>
  <c r="H296" i="18"/>
  <c r="T296" i="18" s="1"/>
  <c r="H299" i="18"/>
  <c r="T299" i="18" s="1"/>
  <c r="H302" i="18"/>
  <c r="T302" i="18" s="1"/>
  <c r="H118" i="18"/>
  <c r="T118" i="18" s="1"/>
  <c r="V120" i="17"/>
  <c r="H120" i="18"/>
  <c r="T120" i="18" s="1"/>
  <c r="V122" i="17"/>
  <c r="H122" i="18"/>
  <c r="T122" i="18" s="1"/>
  <c r="V124" i="17"/>
  <c r="H134" i="18"/>
  <c r="T134" i="18" s="1"/>
  <c r="V136" i="17"/>
  <c r="H147" i="18"/>
  <c r="T147" i="18" s="1"/>
  <c r="V149" i="17"/>
  <c r="H181" i="18"/>
  <c r="T181" i="18" s="1"/>
  <c r="V183" i="17"/>
  <c r="H183" i="18"/>
  <c r="T183" i="18" s="1"/>
  <c r="V185" i="17"/>
  <c r="H203" i="18"/>
  <c r="T203" i="18" s="1"/>
  <c r="H193" i="18"/>
  <c r="T193" i="18" s="1"/>
  <c r="V195" i="17"/>
  <c r="H288" i="18"/>
  <c r="T288" i="18" s="1"/>
  <c r="H293" i="18"/>
  <c r="T293" i="18" s="1"/>
  <c r="H301" i="18"/>
  <c r="T301" i="18" s="1"/>
  <c r="H135" i="18"/>
  <c r="T135" i="18" s="1"/>
  <c r="V137" i="17"/>
  <c r="H139" i="18"/>
  <c r="T139" i="18" s="1"/>
  <c r="V141" i="17"/>
  <c r="H141" i="18"/>
  <c r="T141" i="18" s="1"/>
  <c r="V143" i="17"/>
  <c r="H143" i="18"/>
  <c r="T143" i="18" s="1"/>
  <c r="V145" i="17"/>
  <c r="H294" i="18"/>
  <c r="T294" i="18" s="1"/>
  <c r="H104" i="18"/>
  <c r="T104" i="18" s="1"/>
  <c r="V106" i="17"/>
  <c r="H116" i="18"/>
  <c r="T116" i="18" s="1"/>
  <c r="V118" i="17"/>
  <c r="H128" i="18"/>
  <c r="T128" i="18" s="1"/>
  <c r="V130" i="17"/>
  <c r="H145" i="18"/>
  <c r="T145" i="18" s="1"/>
  <c r="V147" i="17"/>
  <c r="H179" i="18"/>
  <c r="T179" i="18" s="1"/>
  <c r="V181" i="17"/>
  <c r="H195" i="18"/>
  <c r="T195" i="18" s="1"/>
  <c r="V197" i="17"/>
  <c r="H187" i="18"/>
  <c r="T187" i="18" s="1"/>
  <c r="V189" i="17"/>
  <c r="H189" i="18"/>
  <c r="T189" i="18" s="1"/>
  <c r="V191" i="17"/>
  <c r="H191" i="18"/>
  <c r="T191" i="18" s="1"/>
  <c r="V193" i="17"/>
  <c r="H297" i="18"/>
  <c r="T297" i="18" s="1"/>
  <c r="H98" i="18"/>
  <c r="T98" i="18" s="1"/>
  <c r="V100" i="17"/>
  <c r="H101" i="18"/>
  <c r="T101" i="18" s="1"/>
  <c r="V103" i="17"/>
  <c r="H103" i="18"/>
  <c r="T103" i="18" s="1"/>
  <c r="V105" i="17"/>
  <c r="F75" i="21"/>
  <c r="E22" i="16" s="1"/>
  <c r="L75" i="21"/>
  <c r="K22" i="16" s="1"/>
  <c r="H105" i="18"/>
  <c r="T105" i="18" s="1"/>
  <c r="V107" i="17"/>
  <c r="H107" i="18"/>
  <c r="T107" i="18" s="1"/>
  <c r="V109" i="17"/>
  <c r="H109" i="18"/>
  <c r="T109" i="18" s="1"/>
  <c r="V111" i="17"/>
  <c r="H111" i="18"/>
  <c r="T111" i="18" s="1"/>
  <c r="V113" i="17"/>
  <c r="H113" i="18"/>
  <c r="T113" i="18" s="1"/>
  <c r="V115" i="17"/>
  <c r="H115" i="18"/>
  <c r="T115" i="18" s="1"/>
  <c r="V117" i="17"/>
  <c r="H117" i="18"/>
  <c r="T117" i="18" s="1"/>
  <c r="V119" i="17"/>
  <c r="H119" i="18"/>
  <c r="T119" i="18" s="1"/>
  <c r="V121" i="17"/>
  <c r="H121" i="18"/>
  <c r="T121" i="18" s="1"/>
  <c r="V123" i="17"/>
  <c r="H123" i="18"/>
  <c r="T123" i="18" s="1"/>
  <c r="V125" i="17"/>
  <c r="H125" i="18"/>
  <c r="T125" i="18" s="1"/>
  <c r="V127" i="17"/>
  <c r="H127" i="18"/>
  <c r="T127" i="18" s="1"/>
  <c r="V129" i="17"/>
  <c r="H129" i="18"/>
  <c r="T129" i="18" s="1"/>
  <c r="V131" i="17"/>
  <c r="H131" i="18"/>
  <c r="T131" i="18" s="1"/>
  <c r="V133" i="17"/>
  <c r="H133" i="18"/>
  <c r="T133" i="18" s="1"/>
  <c r="V135" i="17"/>
  <c r="H146" i="18"/>
  <c r="T146" i="18" s="1"/>
  <c r="V148" i="17"/>
  <c r="H148" i="18"/>
  <c r="T148" i="18" s="1"/>
  <c r="V150" i="17"/>
  <c r="H150" i="18"/>
  <c r="T150" i="18" s="1"/>
  <c r="V152" i="17"/>
  <c r="H152" i="18"/>
  <c r="T152" i="18" s="1"/>
  <c r="V154" i="17"/>
  <c r="H154" i="18"/>
  <c r="T154" i="18" s="1"/>
  <c r="V156" i="17"/>
  <c r="H156" i="18"/>
  <c r="T156" i="18" s="1"/>
  <c r="V158" i="17"/>
  <c r="H158" i="18"/>
  <c r="T158" i="18" s="1"/>
  <c r="V160" i="17"/>
  <c r="H160" i="18"/>
  <c r="T160" i="18" s="1"/>
  <c r="V162" i="17"/>
  <c r="H162" i="18"/>
  <c r="T162" i="18" s="1"/>
  <c r="V164" i="17"/>
  <c r="H164" i="18"/>
  <c r="T164" i="18" s="1"/>
  <c r="V166" i="17"/>
  <c r="H166" i="18"/>
  <c r="T166" i="18" s="1"/>
  <c r="V168" i="17"/>
  <c r="H168" i="18"/>
  <c r="T168" i="18" s="1"/>
  <c r="V170" i="17"/>
  <c r="H170" i="18"/>
  <c r="T170" i="18" s="1"/>
  <c r="V172" i="17"/>
  <c r="H172" i="18"/>
  <c r="T172" i="18" s="1"/>
  <c r="V174" i="17"/>
  <c r="H174" i="18"/>
  <c r="T174" i="18" s="1"/>
  <c r="V176" i="17"/>
  <c r="H176" i="18"/>
  <c r="T176" i="18" s="1"/>
  <c r="V178" i="17"/>
  <c r="H178" i="18"/>
  <c r="T178" i="18" s="1"/>
  <c r="V180" i="17"/>
  <c r="H180" i="18"/>
  <c r="T180" i="18" s="1"/>
  <c r="V182" i="17"/>
  <c r="H182" i="18"/>
  <c r="T182" i="18" s="1"/>
  <c r="V184" i="17"/>
  <c r="H184" i="18"/>
  <c r="T184" i="18" s="1"/>
  <c r="V186" i="17"/>
  <c r="H196" i="18"/>
  <c r="T196" i="18" s="1"/>
  <c r="V198" i="17"/>
  <c r="H198" i="18"/>
  <c r="T198" i="18" s="1"/>
  <c r="V200" i="17"/>
  <c r="H200" i="18"/>
  <c r="T200" i="18" s="1"/>
  <c r="V202" i="17"/>
  <c r="H202" i="18"/>
  <c r="T202" i="18" s="1"/>
  <c r="V204" i="17"/>
  <c r="H204" i="18"/>
  <c r="T204" i="18" s="1"/>
  <c r="O72" i="22"/>
  <c r="H186" i="18"/>
  <c r="T186" i="18" s="1"/>
  <c r="V188" i="17"/>
  <c r="H188" i="18"/>
  <c r="T188" i="18" s="1"/>
  <c r="V190" i="17"/>
  <c r="H190" i="18"/>
  <c r="T190" i="18" s="1"/>
  <c r="V192" i="17"/>
  <c r="H192" i="18"/>
  <c r="T192" i="18" s="1"/>
  <c r="V194" i="17"/>
  <c r="H194" i="18"/>
  <c r="T194" i="18" s="1"/>
  <c r="V196" i="17"/>
  <c r="H298" i="18"/>
  <c r="T298" i="18" s="1"/>
  <c r="H102" i="18"/>
  <c r="T102" i="18" s="1"/>
  <c r="V104" i="17"/>
  <c r="H106" i="18"/>
  <c r="T106" i="18" s="1"/>
  <c r="V108" i="17"/>
  <c r="H112" i="18"/>
  <c r="T112" i="18" s="1"/>
  <c r="V114" i="17"/>
  <c r="H132" i="18"/>
  <c r="T132" i="18" s="1"/>
  <c r="V134" i="17"/>
  <c r="H149" i="18"/>
  <c r="T149" i="18" s="1"/>
  <c r="V151" i="17"/>
  <c r="H151" i="18"/>
  <c r="T151" i="18" s="1"/>
  <c r="V153" i="17"/>
  <c r="H153" i="18"/>
  <c r="T153" i="18" s="1"/>
  <c r="V155" i="17"/>
  <c r="H159" i="18"/>
  <c r="T159" i="18" s="1"/>
  <c r="V161" i="17"/>
  <c r="H161" i="18"/>
  <c r="T161" i="18" s="1"/>
  <c r="V163" i="17"/>
  <c r="H169" i="18"/>
  <c r="T169" i="18" s="1"/>
  <c r="V171" i="17"/>
  <c r="H171" i="18"/>
  <c r="T171" i="18" s="1"/>
  <c r="V173" i="17"/>
  <c r="H173" i="18"/>
  <c r="T173" i="18" s="1"/>
  <c r="V175" i="17"/>
  <c r="H175" i="18"/>
  <c r="T175" i="18" s="1"/>
  <c r="V177" i="17"/>
  <c r="H177" i="18"/>
  <c r="T177" i="18" s="1"/>
  <c r="V179" i="17"/>
  <c r="H292" i="18"/>
  <c r="T292" i="18" s="1"/>
  <c r="H300" i="18"/>
  <c r="T300" i="18" s="1"/>
  <c r="H124" i="18"/>
  <c r="T124" i="18" s="1"/>
  <c r="V126" i="17"/>
  <c r="H126" i="18"/>
  <c r="T126" i="18" s="1"/>
  <c r="V128" i="17"/>
  <c r="H163" i="18"/>
  <c r="T163" i="18" s="1"/>
  <c r="V165" i="17"/>
  <c r="H165" i="18"/>
  <c r="T165" i="18" s="1"/>
  <c r="V167" i="17"/>
  <c r="H167" i="18"/>
  <c r="T167" i="18" s="1"/>
  <c r="V169" i="17"/>
  <c r="H136" i="18"/>
  <c r="T136" i="18" s="1"/>
  <c r="V138" i="17"/>
  <c r="H138" i="18"/>
  <c r="T138" i="18" s="1"/>
  <c r="V140" i="17"/>
  <c r="H140" i="18"/>
  <c r="T140" i="18" s="1"/>
  <c r="V142" i="17"/>
  <c r="H142" i="18"/>
  <c r="T142" i="18" s="1"/>
  <c r="V144" i="17"/>
  <c r="H144" i="18"/>
  <c r="T144" i="18" s="1"/>
  <c r="V146" i="17"/>
  <c r="H97" i="18"/>
  <c r="T97" i="18" s="1"/>
  <c r="V99" i="17"/>
  <c r="H100" i="18"/>
  <c r="T100" i="18" s="1"/>
  <c r="V102" i="17"/>
  <c r="H75" i="21"/>
  <c r="G22" i="16" s="1"/>
  <c r="N75" i="21"/>
  <c r="M22" i="16" s="1"/>
  <c r="N289" i="18"/>
  <c r="J137" i="18"/>
  <c r="T137" i="18" s="1"/>
  <c r="V139" i="17"/>
  <c r="E75" i="21"/>
  <c r="D22" i="16" s="1"/>
  <c r="T95" i="18"/>
  <c r="AD62" i="22"/>
  <c r="D187" i="17" s="1"/>
  <c r="D185" i="18" s="1"/>
  <c r="AD63" i="22"/>
  <c r="D188" i="17" s="1"/>
  <c r="D186" i="18" s="1"/>
  <c r="AD64" i="22"/>
  <c r="D189" i="17" s="1"/>
  <c r="D187" i="18" s="1"/>
  <c r="AD65" i="22"/>
  <c r="D190" i="17" s="1"/>
  <c r="D188" i="18" s="1"/>
  <c r="AD66" i="22"/>
  <c r="D191" i="17" s="1"/>
  <c r="D189" i="18" s="1"/>
  <c r="AD67" i="22"/>
  <c r="D192" i="17" s="1"/>
  <c r="D190" i="18" s="1"/>
  <c r="AD68" i="22"/>
  <c r="D193" i="17" s="1"/>
  <c r="D191" i="18" s="1"/>
  <c r="AD69" i="22"/>
  <c r="D194" i="17" s="1"/>
  <c r="D192" i="18" s="1"/>
  <c r="AD70" i="22"/>
  <c r="D195" i="17" s="1"/>
  <c r="D193" i="18" s="1"/>
  <c r="AD71" i="22"/>
  <c r="D196" i="17" s="1"/>
  <c r="D194" i="18" s="1"/>
  <c r="AD49" i="21"/>
  <c r="D127" i="17" s="1"/>
  <c r="D125" i="18" s="1"/>
  <c r="AD50" i="21"/>
  <c r="D128" i="17" s="1"/>
  <c r="D126" i="18" s="1"/>
  <c r="AD51" i="21"/>
  <c r="D129" i="17" s="1"/>
  <c r="D127" i="18" s="1"/>
  <c r="AD52" i="21"/>
  <c r="D130" i="17" s="1"/>
  <c r="D128" i="18" s="1"/>
  <c r="AD53" i="21"/>
  <c r="D131" i="17" s="1"/>
  <c r="D129" i="18" s="1"/>
  <c r="AD54" i="21"/>
  <c r="D132" i="17" s="1"/>
  <c r="D130" i="18" s="1"/>
  <c r="AD55" i="21"/>
  <c r="D133" i="17" s="1"/>
  <c r="D131" i="18" s="1"/>
  <c r="AD56" i="21"/>
  <c r="D134" i="17" s="1"/>
  <c r="D132" i="18" s="1"/>
  <c r="AD57" i="21"/>
  <c r="D135" i="17" s="1"/>
  <c r="D133" i="18" s="1"/>
  <c r="AD58" i="21"/>
  <c r="D136" i="17" s="1"/>
  <c r="D134" i="18" s="1"/>
  <c r="H295" i="18"/>
  <c r="T295" i="18" s="1"/>
  <c r="H287" i="18"/>
  <c r="T287" i="18" s="1"/>
  <c r="V97" i="17"/>
  <c r="AD17" i="22"/>
  <c r="D154" i="17" s="1"/>
  <c r="D152" i="18" s="1"/>
  <c r="AD37" i="22"/>
  <c r="D168" i="17" s="1"/>
  <c r="D166" i="18" s="1"/>
  <c r="AD55" i="22"/>
  <c r="D183" i="17" s="1"/>
  <c r="D181" i="18" s="1"/>
  <c r="AD11" i="22"/>
  <c r="D148" i="17" s="1"/>
  <c r="D146" i="18" s="1"/>
  <c r="AD23" i="22"/>
  <c r="D157" i="17" s="1"/>
  <c r="D155" i="18" s="1"/>
  <c r="AD41" i="22"/>
  <c r="D172" i="17" s="1"/>
  <c r="D170" i="18" s="1"/>
  <c r="O59" i="22"/>
  <c r="AD78" i="22"/>
  <c r="D200" i="17" s="1"/>
  <c r="D198" i="18" s="1"/>
  <c r="AD13" i="22"/>
  <c r="D150" i="17" s="1"/>
  <c r="D148" i="18" s="1"/>
  <c r="AD27" i="22"/>
  <c r="D161" i="17" s="1"/>
  <c r="D159" i="18" s="1"/>
  <c r="O46" i="22"/>
  <c r="AD45" i="22"/>
  <c r="D176" i="17" s="1"/>
  <c r="D174" i="18" s="1"/>
  <c r="AD82" i="22"/>
  <c r="D204" i="17" s="1"/>
  <c r="D202" i="18" s="1"/>
  <c r="O20" i="22"/>
  <c r="AD15" i="22"/>
  <c r="D152" i="17" s="1"/>
  <c r="D150" i="18" s="1"/>
  <c r="O33" i="22"/>
  <c r="AD31" i="22"/>
  <c r="D165" i="17" s="1"/>
  <c r="D163" i="18" s="1"/>
  <c r="AD51" i="22"/>
  <c r="D179" i="17" s="1"/>
  <c r="D177" i="18" s="1"/>
  <c r="AD19" i="22"/>
  <c r="D156" i="17" s="1"/>
  <c r="D154" i="18" s="1"/>
  <c r="AD25" i="22"/>
  <c r="D159" i="17" s="1"/>
  <c r="D157" i="18" s="1"/>
  <c r="AD29" i="22"/>
  <c r="D163" i="17" s="1"/>
  <c r="D161" i="18" s="1"/>
  <c r="AD39" i="22"/>
  <c r="D170" i="17" s="1"/>
  <c r="D168" i="18" s="1"/>
  <c r="AD43" i="22"/>
  <c r="D174" i="17" s="1"/>
  <c r="D172" i="18" s="1"/>
  <c r="AD49" i="22"/>
  <c r="D177" i="17" s="1"/>
  <c r="D175" i="18" s="1"/>
  <c r="AD53" i="22"/>
  <c r="D181" i="17" s="1"/>
  <c r="D179" i="18" s="1"/>
  <c r="AD57" i="22"/>
  <c r="D185" i="17" s="1"/>
  <c r="D183" i="18" s="1"/>
  <c r="AD76" i="22"/>
  <c r="D198" i="17" s="1"/>
  <c r="D196" i="18" s="1"/>
  <c r="AD80" i="22"/>
  <c r="D202" i="17" s="1"/>
  <c r="D200" i="18" s="1"/>
  <c r="AD84" i="22"/>
  <c r="D206" i="17" s="1"/>
  <c r="D204" i="18" s="1"/>
  <c r="AD12" i="22"/>
  <c r="D149" i="17" s="1"/>
  <c r="D147" i="18" s="1"/>
  <c r="AD16" i="22"/>
  <c r="D153" i="17" s="1"/>
  <c r="D151" i="18" s="1"/>
  <c r="AD26" i="22"/>
  <c r="D160" i="17" s="1"/>
  <c r="D158" i="18" s="1"/>
  <c r="AD30" i="22"/>
  <c r="D164" i="17" s="1"/>
  <c r="D162" i="18" s="1"/>
  <c r="AD36" i="22"/>
  <c r="D167" i="17" s="1"/>
  <c r="D165" i="18" s="1"/>
  <c r="AD40" i="22"/>
  <c r="D171" i="17" s="1"/>
  <c r="D169" i="18" s="1"/>
  <c r="AD44" i="22"/>
  <c r="D175" i="17" s="1"/>
  <c r="D173" i="18" s="1"/>
  <c r="AD50" i="22"/>
  <c r="D178" i="17" s="1"/>
  <c r="D176" i="18" s="1"/>
  <c r="AD54" i="22"/>
  <c r="D182" i="17" s="1"/>
  <c r="D180" i="18" s="1"/>
  <c r="AD58" i="22"/>
  <c r="D186" i="17" s="1"/>
  <c r="D184" i="18" s="1"/>
  <c r="AD77" i="22"/>
  <c r="D199" i="17" s="1"/>
  <c r="D197" i="18" s="1"/>
  <c r="AD81" i="22"/>
  <c r="D203" i="17" s="1"/>
  <c r="D201" i="18" s="1"/>
  <c r="AD10" i="22"/>
  <c r="D147" i="17" s="1"/>
  <c r="D145" i="18" s="1"/>
  <c r="AD14" i="22"/>
  <c r="D151" i="17" s="1"/>
  <c r="D149" i="18" s="1"/>
  <c r="AD18" i="22"/>
  <c r="D155" i="17" s="1"/>
  <c r="D153" i="18" s="1"/>
  <c r="AD24" i="22"/>
  <c r="D158" i="17" s="1"/>
  <c r="D156" i="18" s="1"/>
  <c r="AD28" i="22"/>
  <c r="D162" i="17" s="1"/>
  <c r="D160" i="18" s="1"/>
  <c r="AD32" i="22"/>
  <c r="D166" i="17" s="1"/>
  <c r="D164" i="18" s="1"/>
  <c r="AD38" i="22"/>
  <c r="D169" i="17" s="1"/>
  <c r="D167" i="18" s="1"/>
  <c r="AD42" i="22"/>
  <c r="D173" i="17" s="1"/>
  <c r="D171" i="18" s="1"/>
  <c r="AD52" i="22"/>
  <c r="D180" i="17" s="1"/>
  <c r="D178" i="18" s="1"/>
  <c r="AD56" i="22"/>
  <c r="D184" i="17" s="1"/>
  <c r="D182" i="18" s="1"/>
  <c r="AD75" i="22"/>
  <c r="D197" i="17" s="1"/>
  <c r="D195" i="18" s="1"/>
  <c r="AD79" i="22"/>
  <c r="D201" i="17" s="1"/>
  <c r="D199" i="18" s="1"/>
  <c r="AD31" i="21"/>
  <c r="D115" i="17" s="1"/>
  <c r="D113" i="18" s="1"/>
  <c r="AD39" i="21"/>
  <c r="D120" i="17" s="1"/>
  <c r="D118" i="18" s="1"/>
  <c r="AD43" i="21"/>
  <c r="D124" i="17" s="1"/>
  <c r="D122" i="18" s="1"/>
  <c r="AD36" i="21"/>
  <c r="D117" i="17" s="1"/>
  <c r="D115" i="18" s="1"/>
  <c r="AD40" i="21"/>
  <c r="D121" i="17" s="1"/>
  <c r="D119" i="18" s="1"/>
  <c r="AD44" i="21"/>
  <c r="D125" i="17" s="1"/>
  <c r="D123" i="18" s="1"/>
  <c r="AD37" i="21"/>
  <c r="D118" i="17" s="1"/>
  <c r="D116" i="18" s="1"/>
  <c r="AD41" i="21"/>
  <c r="D122" i="17" s="1"/>
  <c r="D120" i="18" s="1"/>
  <c r="AD45" i="21"/>
  <c r="D126" i="17" s="1"/>
  <c r="D124" i="18" s="1"/>
  <c r="AD23" i="21"/>
  <c r="D107" i="17" s="1"/>
  <c r="D105" i="18" s="1"/>
  <c r="AD27" i="21"/>
  <c r="D111" i="17" s="1"/>
  <c r="D109" i="18" s="1"/>
  <c r="O46" i="21"/>
  <c r="AD38" i="21"/>
  <c r="D119" i="17" s="1"/>
  <c r="D117" i="18" s="1"/>
  <c r="AD42" i="21"/>
  <c r="D123" i="17" s="1"/>
  <c r="D121" i="18" s="1"/>
  <c r="AD26" i="21"/>
  <c r="D110" i="17" s="1"/>
  <c r="D108" i="18" s="1"/>
  <c r="AD30" i="21"/>
  <c r="D114" i="17" s="1"/>
  <c r="D112" i="18" s="1"/>
  <c r="AD24" i="21"/>
  <c r="D108" i="17" s="1"/>
  <c r="D106" i="18" s="1"/>
  <c r="AD28" i="21"/>
  <c r="D112" i="17" s="1"/>
  <c r="D110" i="18" s="1"/>
  <c r="AD32" i="21"/>
  <c r="D116" i="17" s="1"/>
  <c r="D114" i="18" s="1"/>
  <c r="O33" i="21"/>
  <c r="AD25" i="21"/>
  <c r="D109" i="17" s="1"/>
  <c r="D107" i="18" s="1"/>
  <c r="AD29" i="21"/>
  <c r="D113" i="17" s="1"/>
  <c r="D111" i="18" s="1"/>
  <c r="AD13" i="21"/>
  <c r="D100" i="17" s="1"/>
  <c r="D98" i="18" s="1"/>
  <c r="AD17" i="21"/>
  <c r="D104" i="17" s="1"/>
  <c r="D102" i="18" s="1"/>
  <c r="AD10" i="21"/>
  <c r="D97" i="17" s="1"/>
  <c r="D95" i="18" s="1"/>
  <c r="AD14" i="21"/>
  <c r="D101" i="17" s="1"/>
  <c r="D99" i="18" s="1"/>
  <c r="AD18" i="21"/>
  <c r="D105" i="17" s="1"/>
  <c r="D103" i="18" s="1"/>
  <c r="AD11" i="21"/>
  <c r="D98" i="17" s="1"/>
  <c r="D96" i="18" s="1"/>
  <c r="AD15" i="21"/>
  <c r="D102" i="17" s="1"/>
  <c r="D100" i="18" s="1"/>
  <c r="AD19" i="21"/>
  <c r="D106" i="17" s="1"/>
  <c r="D104" i="18" s="1"/>
  <c r="AD12" i="21"/>
  <c r="D99" i="17" s="1"/>
  <c r="D97" i="18" s="1"/>
  <c r="AD16" i="21"/>
  <c r="D103" i="17" s="1"/>
  <c r="D101" i="18" s="1"/>
  <c r="O72" i="21"/>
  <c r="AD64" i="21"/>
  <c r="D139" i="17" s="1"/>
  <c r="D137" i="18" s="1"/>
  <c r="AD68" i="21"/>
  <c r="D143" i="17" s="1"/>
  <c r="D141" i="18" s="1"/>
  <c r="AD63" i="21"/>
  <c r="D138" i="17" s="1"/>
  <c r="D136" i="18" s="1"/>
  <c r="AD67" i="21"/>
  <c r="D142" i="17" s="1"/>
  <c r="D140" i="18" s="1"/>
  <c r="AD71" i="21"/>
  <c r="D146" i="17" s="1"/>
  <c r="D144" i="18" s="1"/>
  <c r="AD65" i="21"/>
  <c r="D140" i="17" s="1"/>
  <c r="D138" i="18" s="1"/>
  <c r="AD69" i="21"/>
  <c r="D144" i="17" s="1"/>
  <c r="D142" i="18" s="1"/>
  <c r="AD62" i="21"/>
  <c r="D137" i="17" s="1"/>
  <c r="D135" i="18" s="1"/>
  <c r="AD66" i="21"/>
  <c r="D141" i="17" s="1"/>
  <c r="D139" i="18" s="1"/>
  <c r="O39" i="6"/>
  <c r="O28" i="6"/>
  <c r="T289" i="18" l="1"/>
  <c r="N23" i="16"/>
  <c r="J33" i="20" s="1"/>
  <c r="N22" i="16"/>
  <c r="J42" i="20" s="1"/>
  <c r="O75" i="21"/>
  <c r="O88" i="22"/>
  <c r="C6" i="14"/>
  <c r="H47" i="16" l="1"/>
  <c r="H49" i="16"/>
  <c r="F30" i="7"/>
  <c r="B33" i="13" l="1"/>
  <c r="O33" i="13"/>
  <c r="AB33" i="13"/>
  <c r="AH33" i="13"/>
  <c r="AI33" i="13"/>
  <c r="AJ33" i="13"/>
  <c r="AK33" i="13"/>
  <c r="AL33" i="13"/>
  <c r="AM33" i="13"/>
  <c r="AN33" i="13"/>
  <c r="AO33" i="13"/>
  <c r="AP33" i="13"/>
  <c r="AQ33" i="13"/>
  <c r="AR33" i="13"/>
  <c r="AS33" i="13"/>
  <c r="AT33" i="13"/>
  <c r="D30" i="7" l="1"/>
  <c r="E30" i="7"/>
  <c r="G30" i="7"/>
  <c r="H30" i="7"/>
  <c r="I30" i="7"/>
  <c r="J30" i="7"/>
  <c r="K30" i="7"/>
  <c r="L30" i="7"/>
  <c r="M30" i="7"/>
  <c r="N30" i="7"/>
  <c r="C30" i="7"/>
  <c r="O13" i="12" l="1"/>
  <c r="O12" i="12"/>
  <c r="O11" i="12"/>
  <c r="O11" i="13"/>
  <c r="O12" i="13"/>
  <c r="O10" i="13"/>
  <c r="O1" i="5"/>
  <c r="B328" i="18"/>
  <c r="U329" i="17"/>
  <c r="S327" i="18" s="1"/>
  <c r="T329" i="17"/>
  <c r="R327" i="18" s="1"/>
  <c r="S329" i="17"/>
  <c r="Q327" i="18" s="1"/>
  <c r="R329" i="17"/>
  <c r="P327" i="18" s="1"/>
  <c r="Q329" i="17"/>
  <c r="O327" i="18" s="1"/>
  <c r="P329" i="17"/>
  <c r="N327" i="18" s="1"/>
  <c r="N329" i="17"/>
  <c r="L327" i="18" s="1"/>
  <c r="M329" i="17"/>
  <c r="K327" i="18" s="1"/>
  <c r="L329" i="17"/>
  <c r="J327" i="18" s="1"/>
  <c r="K329" i="17"/>
  <c r="I327" i="18" s="1"/>
  <c r="J329" i="17"/>
  <c r="C329" i="17"/>
  <c r="C327" i="18" s="1"/>
  <c r="B329" i="17"/>
  <c r="B327" i="18" s="1"/>
  <c r="U328" i="17"/>
  <c r="S326" i="18" s="1"/>
  <c r="T328" i="17"/>
  <c r="R326" i="18" s="1"/>
  <c r="S328" i="17"/>
  <c r="Q326" i="18" s="1"/>
  <c r="R328" i="17"/>
  <c r="P326" i="18" s="1"/>
  <c r="Q328" i="17"/>
  <c r="O326" i="18" s="1"/>
  <c r="P328" i="17"/>
  <c r="N326" i="18" s="1"/>
  <c r="O328" i="17"/>
  <c r="M326" i="18" s="1"/>
  <c r="N328" i="17"/>
  <c r="L326" i="18" s="1"/>
  <c r="M328" i="17"/>
  <c r="K326" i="18" s="1"/>
  <c r="L328" i="17"/>
  <c r="J326" i="18" s="1"/>
  <c r="K328" i="17"/>
  <c r="I326" i="18" s="1"/>
  <c r="J328" i="17"/>
  <c r="C328" i="17"/>
  <c r="C326" i="18" s="1"/>
  <c r="B328" i="17"/>
  <c r="B326" i="18" s="1"/>
  <c r="AT46" i="6"/>
  <c r="U309" i="17" s="1"/>
  <c r="S307" i="18" s="1"/>
  <c r="AS46" i="6"/>
  <c r="T309" i="17" s="1"/>
  <c r="R307" i="18" s="1"/>
  <c r="AR46" i="6"/>
  <c r="S309" i="17" s="1"/>
  <c r="Q307" i="18" s="1"/>
  <c r="AQ46" i="6"/>
  <c r="R309" i="17" s="1"/>
  <c r="P307" i="18" s="1"/>
  <c r="AP46" i="6"/>
  <c r="Q309" i="17" s="1"/>
  <c r="O307" i="18" s="1"/>
  <c r="AO46" i="6"/>
  <c r="P309" i="17" s="1"/>
  <c r="N307" i="18" s="1"/>
  <c r="AN46" i="6"/>
  <c r="O309" i="17" s="1"/>
  <c r="M307" i="18" s="1"/>
  <c r="AM46" i="6"/>
  <c r="N309" i="17" s="1"/>
  <c r="L307" i="18" s="1"/>
  <c r="AL46" i="6"/>
  <c r="M309" i="17" s="1"/>
  <c r="K307" i="18" s="1"/>
  <c r="AK46" i="6"/>
  <c r="L309" i="17" s="1"/>
  <c r="J307" i="18" s="1"/>
  <c r="AJ46" i="6"/>
  <c r="K309" i="17" s="1"/>
  <c r="I307" i="18" s="1"/>
  <c r="AI46" i="6"/>
  <c r="J309" i="17" s="1"/>
  <c r="O1" i="6"/>
  <c r="AB46" i="6"/>
  <c r="B309" i="17" s="1"/>
  <c r="B307" i="18" s="1"/>
  <c r="U80" i="17"/>
  <c r="S78" i="18" s="1"/>
  <c r="T80" i="17"/>
  <c r="R78" i="18" s="1"/>
  <c r="S80" i="17"/>
  <c r="Q78" i="18" s="1"/>
  <c r="R80" i="17"/>
  <c r="P78" i="18" s="1"/>
  <c r="Q80" i="17"/>
  <c r="O78" i="18" s="1"/>
  <c r="P80" i="17"/>
  <c r="N78" i="18" s="1"/>
  <c r="O80" i="17"/>
  <c r="M78" i="18" s="1"/>
  <c r="N80" i="17"/>
  <c r="L78" i="18" s="1"/>
  <c r="M80" i="17"/>
  <c r="K78" i="18" s="1"/>
  <c r="L80" i="17"/>
  <c r="J78" i="18" s="1"/>
  <c r="K80" i="17"/>
  <c r="I78" i="18" s="1"/>
  <c r="J80" i="17"/>
  <c r="H78" i="18" s="1"/>
  <c r="O1" i="12"/>
  <c r="C80" i="17"/>
  <c r="C78" i="18" s="1"/>
  <c r="B80" i="17"/>
  <c r="B78" i="18" s="1"/>
  <c r="C81" i="17"/>
  <c r="C79" i="18" s="1"/>
  <c r="J81" i="17"/>
  <c r="H79" i="18" s="1"/>
  <c r="K81" i="17"/>
  <c r="I79" i="18" s="1"/>
  <c r="L81" i="17"/>
  <c r="J79" i="18" s="1"/>
  <c r="M81" i="17"/>
  <c r="K79" i="18" s="1"/>
  <c r="N81" i="17"/>
  <c r="L79" i="18" s="1"/>
  <c r="O81" i="17"/>
  <c r="M79" i="18" s="1"/>
  <c r="P81" i="17"/>
  <c r="N79" i="18" s="1"/>
  <c r="Q81" i="17"/>
  <c r="O79" i="18" s="1"/>
  <c r="R81" i="17"/>
  <c r="P79" i="18" s="1"/>
  <c r="S81" i="17"/>
  <c r="Q79" i="18" s="1"/>
  <c r="T81" i="17"/>
  <c r="R79" i="18" s="1"/>
  <c r="U81" i="17"/>
  <c r="S79" i="18" s="1"/>
  <c r="AT13" i="12"/>
  <c r="U67" i="17" s="1"/>
  <c r="S65" i="18" s="1"/>
  <c r="AS13" i="12"/>
  <c r="T67" i="17" s="1"/>
  <c r="R65" i="18" s="1"/>
  <c r="AR13" i="12"/>
  <c r="S67" i="17" s="1"/>
  <c r="Q65" i="18" s="1"/>
  <c r="AQ13" i="12"/>
  <c r="R67" i="17" s="1"/>
  <c r="P65" i="18" s="1"/>
  <c r="AP13" i="12"/>
  <c r="Q67" i="17" s="1"/>
  <c r="O65" i="18" s="1"/>
  <c r="AO13" i="12"/>
  <c r="P67" i="17" s="1"/>
  <c r="N65" i="18" s="1"/>
  <c r="AN13" i="12"/>
  <c r="O67" i="17" s="1"/>
  <c r="M65" i="18" s="1"/>
  <c r="AM13" i="12"/>
  <c r="N67" i="17" s="1"/>
  <c r="L65" i="18" s="1"/>
  <c r="AL13" i="12"/>
  <c r="M67" i="17" s="1"/>
  <c r="K65" i="18" s="1"/>
  <c r="AK13" i="12"/>
  <c r="L67" i="17" s="1"/>
  <c r="J65" i="18" s="1"/>
  <c r="AJ13" i="12"/>
  <c r="K67" i="17" s="1"/>
  <c r="I65" i="18" s="1"/>
  <c r="AI13" i="12"/>
  <c r="J67" i="17" s="1"/>
  <c r="H65" i="18" s="1"/>
  <c r="C67" i="17"/>
  <c r="C65" i="18" s="1"/>
  <c r="AB13" i="12"/>
  <c r="B67" i="17" s="1"/>
  <c r="B65" i="18" s="1"/>
  <c r="I329" i="17"/>
  <c r="H329" i="17"/>
  <c r="I328" i="17"/>
  <c r="H328" i="17"/>
  <c r="AH46" i="6"/>
  <c r="I309" i="17" s="1"/>
  <c r="I310" i="17"/>
  <c r="J310" i="17"/>
  <c r="K310" i="17"/>
  <c r="I308" i="18" s="1"/>
  <c r="L310" i="17"/>
  <c r="J308" i="18" s="1"/>
  <c r="M310" i="17"/>
  <c r="K308" i="18" s="1"/>
  <c r="N310" i="17"/>
  <c r="L308" i="18" s="1"/>
  <c r="O310" i="17"/>
  <c r="M308" i="18" s="1"/>
  <c r="P310" i="17"/>
  <c r="N308" i="18" s="1"/>
  <c r="Q310" i="17"/>
  <c r="O308" i="18" s="1"/>
  <c r="R310" i="17"/>
  <c r="P308" i="18" s="1"/>
  <c r="S310" i="17"/>
  <c r="Q308" i="18" s="1"/>
  <c r="T310" i="17"/>
  <c r="R308" i="18" s="1"/>
  <c r="U310" i="17"/>
  <c r="S308" i="18" s="1"/>
  <c r="I80" i="17"/>
  <c r="H80" i="17"/>
  <c r="H30" i="17"/>
  <c r="C30" i="17"/>
  <c r="C28" i="18" s="1"/>
  <c r="AH13" i="12"/>
  <c r="I67" i="17" s="1"/>
  <c r="H67" i="17"/>
  <c r="H8" i="17"/>
  <c r="C8" i="17"/>
  <c r="C6" i="18" s="1"/>
  <c r="C17" i="16"/>
  <c r="F17" i="16"/>
  <c r="G17" i="16"/>
  <c r="H17" i="16"/>
  <c r="I17" i="16"/>
  <c r="K17" i="16"/>
  <c r="M17" i="16"/>
  <c r="D18" i="13"/>
  <c r="C8" i="16" s="1"/>
  <c r="E18" i="13"/>
  <c r="D8" i="16" s="1"/>
  <c r="F18" i="13"/>
  <c r="E8" i="16" s="1"/>
  <c r="G18" i="13"/>
  <c r="H18" i="13"/>
  <c r="G8" i="16" s="1"/>
  <c r="I18" i="13"/>
  <c r="H8" i="16" s="1"/>
  <c r="J18" i="13"/>
  <c r="K18" i="13"/>
  <c r="J8" i="16" s="1"/>
  <c r="L18" i="13"/>
  <c r="M18" i="13"/>
  <c r="L8" i="16" s="1"/>
  <c r="N18" i="13"/>
  <c r="O22" i="13"/>
  <c r="O23" i="13"/>
  <c r="O24" i="13"/>
  <c r="O25" i="13"/>
  <c r="O26" i="13"/>
  <c r="O27" i="13"/>
  <c r="O28" i="13"/>
  <c r="O29" i="13"/>
  <c r="O30" i="13"/>
  <c r="O31" i="13"/>
  <c r="O32" i="13"/>
  <c r="O34" i="13"/>
  <c r="O35" i="13"/>
  <c r="O36" i="13"/>
  <c r="O37" i="13"/>
  <c r="O38" i="13"/>
  <c r="O13" i="13"/>
  <c r="O14" i="13"/>
  <c r="O15" i="13"/>
  <c r="M18" i="12"/>
  <c r="L10" i="16" s="1"/>
  <c r="D18" i="12"/>
  <c r="C10" i="16" s="1"/>
  <c r="E18" i="12"/>
  <c r="F18" i="12"/>
  <c r="E10" i="16" s="1"/>
  <c r="G18" i="12"/>
  <c r="H18" i="12"/>
  <c r="G10" i="16" s="1"/>
  <c r="I18" i="12"/>
  <c r="H10" i="16" s="1"/>
  <c r="J18" i="12"/>
  <c r="I10" i="16" s="1"/>
  <c r="K18" i="12"/>
  <c r="J10" i="16" s="1"/>
  <c r="L18" i="12"/>
  <c r="K10" i="16" s="1"/>
  <c r="N18" i="12"/>
  <c r="M10" i="16" s="1"/>
  <c r="O23" i="12"/>
  <c r="O24" i="12"/>
  <c r="O26" i="12"/>
  <c r="O27" i="12"/>
  <c r="O28" i="12"/>
  <c r="O29" i="12"/>
  <c r="O30" i="12"/>
  <c r="O10" i="12"/>
  <c r="O14" i="12"/>
  <c r="O15" i="12"/>
  <c r="O16" i="12"/>
  <c r="O46" i="6"/>
  <c r="O47" i="6"/>
  <c r="O43" i="6"/>
  <c r="O44" i="6"/>
  <c r="O45" i="6"/>
  <c r="O329" i="17"/>
  <c r="M327" i="18" s="1"/>
  <c r="B27" i="5"/>
  <c r="I331" i="17"/>
  <c r="L331" i="17"/>
  <c r="J329" i="18" s="1"/>
  <c r="O331" i="17"/>
  <c r="M329" i="18" s="1"/>
  <c r="P331" i="17"/>
  <c r="N329" i="18" s="1"/>
  <c r="U30" i="17"/>
  <c r="S28" i="18" s="1"/>
  <c r="T30" i="17"/>
  <c r="R28" i="18" s="1"/>
  <c r="S30" i="17"/>
  <c r="Q28" i="18" s="1"/>
  <c r="R30" i="17"/>
  <c r="P28" i="18" s="1"/>
  <c r="Q30" i="17"/>
  <c r="O28" i="18" s="1"/>
  <c r="P30" i="17"/>
  <c r="N28" i="18" s="1"/>
  <c r="O30" i="17"/>
  <c r="M28" i="18" s="1"/>
  <c r="N30" i="17"/>
  <c r="L28" i="18" s="1"/>
  <c r="M30" i="17"/>
  <c r="K28" i="18" s="1"/>
  <c r="L30" i="17"/>
  <c r="J28" i="18" s="1"/>
  <c r="K30" i="17"/>
  <c r="I28" i="18" s="1"/>
  <c r="J30" i="17"/>
  <c r="H28" i="18" s="1"/>
  <c r="I30" i="17"/>
  <c r="B30" i="17"/>
  <c r="B28" i="18" s="1"/>
  <c r="C18" i="12"/>
  <c r="B10" i="16" s="1"/>
  <c r="AB14" i="12"/>
  <c r="B68" i="17" s="1"/>
  <c r="B66" i="18" s="1"/>
  <c r="AH14" i="12"/>
  <c r="I68" i="17" s="1"/>
  <c r="AI14" i="12"/>
  <c r="J68" i="17" s="1"/>
  <c r="H66" i="18" s="1"/>
  <c r="AJ14" i="12"/>
  <c r="K68" i="17" s="1"/>
  <c r="I66" i="18" s="1"/>
  <c r="AK14" i="12"/>
  <c r="L68" i="17" s="1"/>
  <c r="J66" i="18" s="1"/>
  <c r="AL14" i="12"/>
  <c r="M68" i="17" s="1"/>
  <c r="K66" i="18" s="1"/>
  <c r="AM14" i="12"/>
  <c r="N68" i="17" s="1"/>
  <c r="L66" i="18" s="1"/>
  <c r="AN14" i="12"/>
  <c r="O68" i="17" s="1"/>
  <c r="M66" i="18" s="1"/>
  <c r="AO14" i="12"/>
  <c r="P68" i="17" s="1"/>
  <c r="N66" i="18" s="1"/>
  <c r="AP14" i="12"/>
  <c r="Q68" i="17" s="1"/>
  <c r="O66" i="18" s="1"/>
  <c r="AQ14" i="12"/>
  <c r="R68" i="17" s="1"/>
  <c r="P66" i="18" s="1"/>
  <c r="AR14" i="12"/>
  <c r="S68" i="17" s="1"/>
  <c r="Q66" i="18" s="1"/>
  <c r="AS14" i="12"/>
  <c r="T68" i="17" s="1"/>
  <c r="R66" i="18" s="1"/>
  <c r="AT14" i="12"/>
  <c r="U68" i="17" s="1"/>
  <c r="S66" i="18" s="1"/>
  <c r="AB15" i="12"/>
  <c r="B69" i="17" s="1"/>
  <c r="B67" i="18" s="1"/>
  <c r="AH15" i="12"/>
  <c r="I69" i="17" s="1"/>
  <c r="AI15" i="12"/>
  <c r="J69" i="17" s="1"/>
  <c r="H67" i="18" s="1"/>
  <c r="AJ15" i="12"/>
  <c r="K69" i="17" s="1"/>
  <c r="I67" i="18" s="1"/>
  <c r="AK15" i="12"/>
  <c r="L69" i="17" s="1"/>
  <c r="J67" i="18" s="1"/>
  <c r="AL15" i="12"/>
  <c r="M69" i="17" s="1"/>
  <c r="K67" i="18" s="1"/>
  <c r="AM15" i="12"/>
  <c r="N69" i="17" s="1"/>
  <c r="L67" i="18" s="1"/>
  <c r="AN15" i="12"/>
  <c r="O69" i="17" s="1"/>
  <c r="M67" i="18" s="1"/>
  <c r="AO15" i="12"/>
  <c r="P69" i="17" s="1"/>
  <c r="N67" i="18" s="1"/>
  <c r="AP15" i="12"/>
  <c r="Q69" i="17" s="1"/>
  <c r="O67" i="18" s="1"/>
  <c r="AQ15" i="12"/>
  <c r="R69" i="17" s="1"/>
  <c r="P67" i="18" s="1"/>
  <c r="AR15" i="12"/>
  <c r="S69" i="17" s="1"/>
  <c r="Q67" i="18" s="1"/>
  <c r="AS15" i="12"/>
  <c r="T69" i="17" s="1"/>
  <c r="R67" i="18" s="1"/>
  <c r="AT15" i="12"/>
  <c r="U69" i="17" s="1"/>
  <c r="S67" i="18" s="1"/>
  <c r="C18" i="13"/>
  <c r="B8" i="16" s="1"/>
  <c r="AB12" i="13"/>
  <c r="B8" i="17" s="1"/>
  <c r="B6" i="18" s="1"/>
  <c r="AH12" i="13"/>
  <c r="I8" i="17" s="1"/>
  <c r="AI12" i="13"/>
  <c r="J8" i="17" s="1"/>
  <c r="H6" i="18" s="1"/>
  <c r="AJ12" i="13"/>
  <c r="K8" i="17" s="1"/>
  <c r="I6" i="18" s="1"/>
  <c r="AK12" i="13"/>
  <c r="L8" i="17" s="1"/>
  <c r="J6" i="18" s="1"/>
  <c r="AL12" i="13"/>
  <c r="M8" i="17" s="1"/>
  <c r="K6" i="18" s="1"/>
  <c r="AM12" i="13"/>
  <c r="N8" i="17" s="1"/>
  <c r="L6" i="18" s="1"/>
  <c r="AN12" i="13"/>
  <c r="O8" i="17" s="1"/>
  <c r="M6" i="18" s="1"/>
  <c r="AO12" i="13"/>
  <c r="P8" i="17" s="1"/>
  <c r="N6" i="18" s="1"/>
  <c r="AP12" i="13"/>
  <c r="Q8" i="17" s="1"/>
  <c r="O6" i="18" s="1"/>
  <c r="AQ12" i="13"/>
  <c r="R8" i="17" s="1"/>
  <c r="P6" i="18" s="1"/>
  <c r="AR12" i="13"/>
  <c r="S8" i="17" s="1"/>
  <c r="Q6" i="18" s="1"/>
  <c r="AS12" i="13"/>
  <c r="T8" i="17" s="1"/>
  <c r="R6" i="18" s="1"/>
  <c r="AT12" i="13"/>
  <c r="U8" i="17" s="1"/>
  <c r="S6" i="18" s="1"/>
  <c r="AB13" i="13"/>
  <c r="B9" i="17" s="1"/>
  <c r="B7" i="18" s="1"/>
  <c r="AH13" i="13"/>
  <c r="I9" i="17" s="1"/>
  <c r="AI13" i="13"/>
  <c r="J9" i="17" s="1"/>
  <c r="H7" i="18" s="1"/>
  <c r="AJ13" i="13"/>
  <c r="K9" i="17" s="1"/>
  <c r="I7" i="18" s="1"/>
  <c r="AK13" i="13"/>
  <c r="L9" i="17" s="1"/>
  <c r="J7" i="18" s="1"/>
  <c r="AL13" i="13"/>
  <c r="M9" i="17" s="1"/>
  <c r="K7" i="18" s="1"/>
  <c r="AM13" i="13"/>
  <c r="N9" i="17" s="1"/>
  <c r="L7" i="18" s="1"/>
  <c r="AN13" i="13"/>
  <c r="O9" i="17" s="1"/>
  <c r="M7" i="18" s="1"/>
  <c r="AO13" i="13"/>
  <c r="P9" i="17" s="1"/>
  <c r="N7" i="18" s="1"/>
  <c r="AP13" i="13"/>
  <c r="Q9" i="17" s="1"/>
  <c r="O7" i="18" s="1"/>
  <c r="AQ13" i="13"/>
  <c r="R9" i="17" s="1"/>
  <c r="P7" i="18" s="1"/>
  <c r="AR13" i="13"/>
  <c r="S9" i="17" s="1"/>
  <c r="Q7" i="18" s="1"/>
  <c r="AS13" i="13"/>
  <c r="T9" i="17" s="1"/>
  <c r="R7" i="18" s="1"/>
  <c r="AT13" i="13"/>
  <c r="U9" i="17" s="1"/>
  <c r="S7" i="18" s="1"/>
  <c r="B49" i="6"/>
  <c r="B47" i="6"/>
  <c r="B82" i="7"/>
  <c r="B81" i="7"/>
  <c r="B80" i="7"/>
  <c r="B79" i="7"/>
  <c r="B60" i="7"/>
  <c r="B59" i="7"/>
  <c r="B58" i="7"/>
  <c r="B57" i="7"/>
  <c r="B51" i="7"/>
  <c r="B50" i="7"/>
  <c r="B48" i="7"/>
  <c r="B40" i="7"/>
  <c r="B39" i="7"/>
  <c r="B38" i="7"/>
  <c r="B37" i="7"/>
  <c r="B29" i="7"/>
  <c r="B28" i="7"/>
  <c r="B27" i="7"/>
  <c r="B26" i="7"/>
  <c r="B19" i="9"/>
  <c r="B18" i="9"/>
  <c r="B17" i="9"/>
  <c r="B32" i="12"/>
  <c r="B33" i="12"/>
  <c r="B38" i="13"/>
  <c r="C332" i="17"/>
  <c r="C330" i="18" s="1"/>
  <c r="H332" i="17"/>
  <c r="J312" i="17"/>
  <c r="M312" i="17"/>
  <c r="K310" i="18" s="1"/>
  <c r="Q312" i="17"/>
  <c r="O310" i="18" s="1"/>
  <c r="R312" i="17"/>
  <c r="P310" i="18" s="1"/>
  <c r="T312" i="17"/>
  <c r="R310" i="18" s="1"/>
  <c r="C83" i="17"/>
  <c r="C81" i="18" s="1"/>
  <c r="H83" i="17"/>
  <c r="Q83" i="17"/>
  <c r="O81" i="18" s="1"/>
  <c r="R83" i="17"/>
  <c r="P81" i="18" s="1"/>
  <c r="C31" i="17"/>
  <c r="C29" i="18" s="1"/>
  <c r="H31" i="17"/>
  <c r="C32" i="17"/>
  <c r="C30" i="18" s="1"/>
  <c r="H32" i="17"/>
  <c r="C33" i="17"/>
  <c r="C31" i="18" s="1"/>
  <c r="H33" i="17"/>
  <c r="O82" i="7"/>
  <c r="B312" i="17"/>
  <c r="B310" i="18" s="1"/>
  <c r="I312" i="17"/>
  <c r="K312" i="17"/>
  <c r="I310" i="18" s="1"/>
  <c r="L312" i="17"/>
  <c r="J310" i="18" s="1"/>
  <c r="N312" i="17"/>
  <c r="L310" i="18" s="1"/>
  <c r="O312" i="17"/>
  <c r="M310" i="18" s="1"/>
  <c r="P312" i="17"/>
  <c r="N310" i="18" s="1"/>
  <c r="S312" i="17"/>
  <c r="Q310" i="18" s="1"/>
  <c r="U312" i="17"/>
  <c r="S310" i="18" s="1"/>
  <c r="D50" i="6"/>
  <c r="D53" i="6" s="1"/>
  <c r="C26" i="16" s="1"/>
  <c r="E50" i="6"/>
  <c r="E53" i="6" s="1"/>
  <c r="D26" i="16" s="1"/>
  <c r="F50" i="6"/>
  <c r="F53" i="6" s="1"/>
  <c r="E26" i="16" s="1"/>
  <c r="G50" i="6"/>
  <c r="G53" i="6" s="1"/>
  <c r="F26" i="16" s="1"/>
  <c r="H50" i="6"/>
  <c r="H53" i="6" s="1"/>
  <c r="G26" i="16" s="1"/>
  <c r="I50" i="6"/>
  <c r="I53" i="6" s="1"/>
  <c r="H26" i="16" s="1"/>
  <c r="J50" i="6"/>
  <c r="J53" i="6" s="1"/>
  <c r="I26" i="16" s="1"/>
  <c r="K50" i="6"/>
  <c r="K53" i="6" s="1"/>
  <c r="J26" i="16" s="1"/>
  <c r="K17" i="6"/>
  <c r="L50" i="6"/>
  <c r="L53" i="6" s="1"/>
  <c r="K26" i="16" s="1"/>
  <c r="M50" i="6"/>
  <c r="M53" i="6" s="1"/>
  <c r="L26" i="16" s="1"/>
  <c r="N50" i="6"/>
  <c r="N53" i="6" s="1"/>
  <c r="M26" i="16" s="1"/>
  <c r="C50" i="6"/>
  <c r="C53" i="6" s="1"/>
  <c r="O49" i="6"/>
  <c r="B83" i="17"/>
  <c r="B81" i="18" s="1"/>
  <c r="I83" i="17"/>
  <c r="J83" i="17"/>
  <c r="H81" i="18" s="1"/>
  <c r="K83" i="17"/>
  <c r="I81" i="18" s="1"/>
  <c r="L83" i="17"/>
  <c r="J81" i="18" s="1"/>
  <c r="M83" i="17"/>
  <c r="K81" i="18" s="1"/>
  <c r="N83" i="17"/>
  <c r="L81" i="18" s="1"/>
  <c r="O83" i="17"/>
  <c r="M81" i="18" s="1"/>
  <c r="P83" i="17"/>
  <c r="N81" i="18" s="1"/>
  <c r="S83" i="17"/>
  <c r="Q81" i="18" s="1"/>
  <c r="T83" i="17"/>
  <c r="R81" i="18" s="1"/>
  <c r="U83" i="17"/>
  <c r="S81" i="18" s="1"/>
  <c r="C34" i="12"/>
  <c r="B19" i="16" s="1"/>
  <c r="B32" i="17"/>
  <c r="B30" i="18" s="1"/>
  <c r="I32" i="17"/>
  <c r="J32" i="17"/>
  <c r="H30" i="18" s="1"/>
  <c r="K32" i="17"/>
  <c r="I30" i="18" s="1"/>
  <c r="L32" i="17"/>
  <c r="J30" i="18" s="1"/>
  <c r="M32" i="17"/>
  <c r="K30" i="18" s="1"/>
  <c r="N32" i="17"/>
  <c r="L30" i="18" s="1"/>
  <c r="O32" i="17"/>
  <c r="M30" i="18" s="1"/>
  <c r="P32" i="17"/>
  <c r="N30" i="18" s="1"/>
  <c r="Q32" i="17"/>
  <c r="O30" i="18" s="1"/>
  <c r="R32" i="17"/>
  <c r="P30" i="18" s="1"/>
  <c r="S32" i="17"/>
  <c r="Q30" i="18" s="1"/>
  <c r="T32" i="17"/>
  <c r="R30" i="18" s="1"/>
  <c r="U32" i="17"/>
  <c r="S30" i="18" s="1"/>
  <c r="T45" i="13"/>
  <c r="T46" i="13"/>
  <c r="T47" i="13"/>
  <c r="T48" i="13"/>
  <c r="T49" i="13"/>
  <c r="T50" i="13"/>
  <c r="T51" i="13"/>
  <c r="T80" i="6"/>
  <c r="T79" i="6"/>
  <c r="T78" i="6"/>
  <c r="T77" i="6"/>
  <c r="T76" i="6"/>
  <c r="T75" i="6"/>
  <c r="T74" i="6"/>
  <c r="T73" i="6"/>
  <c r="T72" i="6"/>
  <c r="T71" i="6"/>
  <c r="T70" i="6"/>
  <c r="T69" i="6"/>
  <c r="T68" i="6"/>
  <c r="T67" i="6"/>
  <c r="T69" i="7"/>
  <c r="T68" i="7"/>
  <c r="T67" i="7"/>
  <c r="T66" i="7"/>
  <c r="T65" i="7"/>
  <c r="T64" i="7"/>
  <c r="T63" i="7"/>
  <c r="T62" i="7"/>
  <c r="T61" i="7"/>
  <c r="T60" i="7"/>
  <c r="T59" i="7"/>
  <c r="T58" i="7"/>
  <c r="T57" i="12"/>
  <c r="T56" i="12"/>
  <c r="T55" i="12"/>
  <c r="T54" i="12"/>
  <c r="T53" i="12"/>
  <c r="T52" i="12"/>
  <c r="T51" i="12"/>
  <c r="T50" i="12"/>
  <c r="T49" i="12"/>
  <c r="T48" i="12"/>
  <c r="T47" i="12"/>
  <c r="T46" i="12"/>
  <c r="T45" i="12"/>
  <c r="T44" i="12"/>
  <c r="T43" i="12"/>
  <c r="T53" i="13"/>
  <c r="T59" i="13"/>
  <c r="T60" i="13"/>
  <c r="T61" i="13"/>
  <c r="T63" i="13"/>
  <c r="AB83" i="7"/>
  <c r="B280" i="17" s="1"/>
  <c r="B278" i="18" s="1"/>
  <c r="AH83" i="7"/>
  <c r="I280" i="17" s="1"/>
  <c r="J280" i="17"/>
  <c r="K280" i="17"/>
  <c r="I278" i="18" s="1"/>
  <c r="L280" i="17"/>
  <c r="J278" i="18" s="1"/>
  <c r="M280" i="17"/>
  <c r="K278" i="18" s="1"/>
  <c r="N280" i="17"/>
  <c r="L278" i="18" s="1"/>
  <c r="O280" i="17"/>
  <c r="M278" i="18" s="1"/>
  <c r="P280" i="17"/>
  <c r="N278" i="18" s="1"/>
  <c r="Q280" i="17"/>
  <c r="O278" i="18" s="1"/>
  <c r="R280" i="17"/>
  <c r="P278" i="18" s="1"/>
  <c r="S280" i="17"/>
  <c r="Q278" i="18" s="1"/>
  <c r="T280" i="17"/>
  <c r="R278" i="18" s="1"/>
  <c r="U280" i="17"/>
  <c r="S278" i="18" s="1"/>
  <c r="B223" i="18"/>
  <c r="H223" i="18"/>
  <c r="I223" i="18"/>
  <c r="J223" i="18"/>
  <c r="K223" i="18"/>
  <c r="L223" i="18"/>
  <c r="M223" i="18"/>
  <c r="N223" i="18"/>
  <c r="O223" i="18"/>
  <c r="P223" i="18"/>
  <c r="Q223" i="18"/>
  <c r="R223" i="18"/>
  <c r="S223" i="18"/>
  <c r="C280" i="17"/>
  <c r="C278" i="18" s="1"/>
  <c r="H280" i="17"/>
  <c r="C223" i="18"/>
  <c r="G3" i="14"/>
  <c r="D17" i="6"/>
  <c r="E17" i="6"/>
  <c r="D13" i="16" s="1"/>
  <c r="F17" i="6"/>
  <c r="G17" i="6"/>
  <c r="H17" i="6"/>
  <c r="I17" i="6"/>
  <c r="J17" i="6"/>
  <c r="L17" i="6"/>
  <c r="M17" i="6"/>
  <c r="N17" i="6"/>
  <c r="C17" i="6"/>
  <c r="O16" i="6"/>
  <c r="O15" i="6"/>
  <c r="AB16" i="12"/>
  <c r="B70" i="17" s="1"/>
  <c r="B68" i="18" s="1"/>
  <c r="C70" i="17"/>
  <c r="C68" i="18" s="1"/>
  <c r="H70" i="17"/>
  <c r="AB17" i="12"/>
  <c r="B71" i="17" s="1"/>
  <c r="B69" i="18" s="1"/>
  <c r="C71" i="17"/>
  <c r="C69" i="18" s="1"/>
  <c r="H71" i="17"/>
  <c r="AB11" i="12"/>
  <c r="B65" i="17" s="1"/>
  <c r="B63" i="18" s="1"/>
  <c r="C65" i="17"/>
  <c r="C63" i="18" s="1"/>
  <c r="H65" i="17"/>
  <c r="AB12" i="12"/>
  <c r="B66" i="17" s="1"/>
  <c r="B64" i="18" s="1"/>
  <c r="C66" i="17"/>
  <c r="C64" i="18" s="1"/>
  <c r="H66" i="17"/>
  <c r="C68" i="17"/>
  <c r="C66" i="18" s="1"/>
  <c r="H68" i="17"/>
  <c r="C69" i="17"/>
  <c r="C67" i="18" s="1"/>
  <c r="H69" i="17"/>
  <c r="AH11" i="12"/>
  <c r="I65" i="17" s="1"/>
  <c r="AI11" i="12"/>
  <c r="J65" i="17" s="1"/>
  <c r="H63" i="18" s="1"/>
  <c r="AJ11" i="12"/>
  <c r="K65" i="17" s="1"/>
  <c r="I63" i="18" s="1"/>
  <c r="AK11" i="12"/>
  <c r="L65" i="17" s="1"/>
  <c r="J63" i="18" s="1"/>
  <c r="AL11" i="12"/>
  <c r="M65" i="17" s="1"/>
  <c r="K63" i="18" s="1"/>
  <c r="AM11" i="12"/>
  <c r="N65" i="17" s="1"/>
  <c r="L63" i="18" s="1"/>
  <c r="AN11" i="12"/>
  <c r="O65" i="17" s="1"/>
  <c r="M63" i="18" s="1"/>
  <c r="AO11" i="12"/>
  <c r="P65" i="17" s="1"/>
  <c r="N63" i="18" s="1"/>
  <c r="AP11" i="12"/>
  <c r="Q65" i="17" s="1"/>
  <c r="O63" i="18" s="1"/>
  <c r="AQ11" i="12"/>
  <c r="R65" i="17" s="1"/>
  <c r="P63" i="18" s="1"/>
  <c r="AR11" i="12"/>
  <c r="S65" i="17" s="1"/>
  <c r="Q63" i="18" s="1"/>
  <c r="AS11" i="12"/>
  <c r="T65" i="17" s="1"/>
  <c r="R63" i="18" s="1"/>
  <c r="AT11" i="12"/>
  <c r="U65" i="17" s="1"/>
  <c r="S63" i="18" s="1"/>
  <c r="AH12" i="12"/>
  <c r="I66" i="17" s="1"/>
  <c r="AI12" i="12"/>
  <c r="J66" i="17" s="1"/>
  <c r="H64" i="18" s="1"/>
  <c r="AJ12" i="12"/>
  <c r="K66" i="17" s="1"/>
  <c r="I64" i="18" s="1"/>
  <c r="AK12" i="12"/>
  <c r="L66" i="17" s="1"/>
  <c r="J64" i="18" s="1"/>
  <c r="AL12" i="12"/>
  <c r="M66" i="17" s="1"/>
  <c r="K64" i="18" s="1"/>
  <c r="AM12" i="12"/>
  <c r="N66" i="17" s="1"/>
  <c r="L64" i="18" s="1"/>
  <c r="AN12" i="12"/>
  <c r="O66" i="17" s="1"/>
  <c r="M64" i="18" s="1"/>
  <c r="AO12" i="12"/>
  <c r="P66" i="17" s="1"/>
  <c r="N64" i="18" s="1"/>
  <c r="AP12" i="12"/>
  <c r="Q66" i="17" s="1"/>
  <c r="O64" i="18" s="1"/>
  <c r="AQ12" i="12"/>
  <c r="R66" i="17" s="1"/>
  <c r="P64" i="18" s="1"/>
  <c r="AR12" i="12"/>
  <c r="S66" i="17" s="1"/>
  <c r="Q64" i="18" s="1"/>
  <c r="AS12" i="12"/>
  <c r="T66" i="17" s="1"/>
  <c r="R64" i="18" s="1"/>
  <c r="AT12" i="12"/>
  <c r="U66" i="17" s="1"/>
  <c r="S64" i="18" s="1"/>
  <c r="AH16" i="12"/>
  <c r="I70" i="17" s="1"/>
  <c r="AI16" i="12"/>
  <c r="J70" i="17" s="1"/>
  <c r="H68" i="18" s="1"/>
  <c r="AJ16" i="12"/>
  <c r="K70" i="17" s="1"/>
  <c r="I68" i="18" s="1"/>
  <c r="AK16" i="12"/>
  <c r="L70" i="17" s="1"/>
  <c r="J68" i="18" s="1"/>
  <c r="AL16" i="12"/>
  <c r="M70" i="17" s="1"/>
  <c r="K68" i="18" s="1"/>
  <c r="AM16" i="12"/>
  <c r="N70" i="17" s="1"/>
  <c r="L68" i="18" s="1"/>
  <c r="AN16" i="12"/>
  <c r="O70" i="17" s="1"/>
  <c r="M68" i="18" s="1"/>
  <c r="AO16" i="12"/>
  <c r="P70" i="17" s="1"/>
  <c r="N68" i="18" s="1"/>
  <c r="AP16" i="12"/>
  <c r="Q70" i="17" s="1"/>
  <c r="O68" i="18" s="1"/>
  <c r="AQ16" i="12"/>
  <c r="R70" i="17" s="1"/>
  <c r="P68" i="18" s="1"/>
  <c r="AR16" i="12"/>
  <c r="S70" i="17" s="1"/>
  <c r="Q68" i="18" s="1"/>
  <c r="AS16" i="12"/>
  <c r="T70" i="17" s="1"/>
  <c r="R68" i="18" s="1"/>
  <c r="AT16" i="12"/>
  <c r="U70" i="17" s="1"/>
  <c r="S68" i="18" s="1"/>
  <c r="H6" i="17"/>
  <c r="H7" i="17"/>
  <c r="H9" i="17"/>
  <c r="H10" i="17"/>
  <c r="C6" i="17"/>
  <c r="C4" i="18" s="1"/>
  <c r="C7" i="17"/>
  <c r="C5" i="18" s="1"/>
  <c r="C9" i="17"/>
  <c r="C7" i="18" s="1"/>
  <c r="C10" i="17"/>
  <c r="C8" i="18" s="1"/>
  <c r="B27" i="13"/>
  <c r="B26" i="13"/>
  <c r="B25" i="13"/>
  <c r="B24" i="13"/>
  <c r="B23" i="13"/>
  <c r="B22" i="13"/>
  <c r="B21" i="13"/>
  <c r="AH10" i="13"/>
  <c r="I6" i="17" s="1"/>
  <c r="AH11" i="13"/>
  <c r="I7" i="17" s="1"/>
  <c r="AH14" i="13"/>
  <c r="I10" i="17" s="1"/>
  <c r="AI10" i="13"/>
  <c r="J6" i="17" s="1"/>
  <c r="H4" i="18" s="1"/>
  <c r="AJ10" i="13"/>
  <c r="K6" i="17" s="1"/>
  <c r="I4" i="18" s="1"/>
  <c r="AK10" i="13"/>
  <c r="L6" i="17" s="1"/>
  <c r="J4" i="18" s="1"/>
  <c r="AL10" i="13"/>
  <c r="M6" i="17" s="1"/>
  <c r="K4" i="18" s="1"/>
  <c r="AM10" i="13"/>
  <c r="N6" i="17" s="1"/>
  <c r="L4" i="18" s="1"/>
  <c r="AN10" i="13"/>
  <c r="O6" i="17" s="1"/>
  <c r="M4" i="18" s="1"/>
  <c r="AO10" i="13"/>
  <c r="P6" i="17" s="1"/>
  <c r="N4" i="18" s="1"/>
  <c r="AP10" i="13"/>
  <c r="Q6" i="17" s="1"/>
  <c r="O4" i="18" s="1"/>
  <c r="AQ10" i="13"/>
  <c r="R6" i="17" s="1"/>
  <c r="P4" i="18" s="1"/>
  <c r="AR10" i="13"/>
  <c r="S6" i="17" s="1"/>
  <c r="Q4" i="18" s="1"/>
  <c r="AS10" i="13"/>
  <c r="T6" i="17" s="1"/>
  <c r="R4" i="18" s="1"/>
  <c r="AT10" i="13"/>
  <c r="U6" i="17" s="1"/>
  <c r="S4" i="18" s="1"/>
  <c r="AI11" i="13"/>
  <c r="J7" i="17" s="1"/>
  <c r="H5" i="18" s="1"/>
  <c r="AJ11" i="13"/>
  <c r="K7" i="17" s="1"/>
  <c r="I5" i="18" s="1"/>
  <c r="AK11" i="13"/>
  <c r="L7" i="17" s="1"/>
  <c r="J5" i="18" s="1"/>
  <c r="AL11" i="13"/>
  <c r="M7" i="17" s="1"/>
  <c r="K5" i="18" s="1"/>
  <c r="AM11" i="13"/>
  <c r="N7" i="17" s="1"/>
  <c r="L5" i="18" s="1"/>
  <c r="AN11" i="13"/>
  <c r="O7" i="17" s="1"/>
  <c r="M5" i="18" s="1"/>
  <c r="AO11" i="13"/>
  <c r="P7" i="17" s="1"/>
  <c r="N5" i="18" s="1"/>
  <c r="AP11" i="13"/>
  <c r="Q7" i="17" s="1"/>
  <c r="O5" i="18" s="1"/>
  <c r="AQ11" i="13"/>
  <c r="R7" i="17" s="1"/>
  <c r="P5" i="18" s="1"/>
  <c r="AR11" i="13"/>
  <c r="S7" i="17" s="1"/>
  <c r="Q5" i="18" s="1"/>
  <c r="AS11" i="13"/>
  <c r="T7" i="17" s="1"/>
  <c r="R5" i="18" s="1"/>
  <c r="AT11" i="13"/>
  <c r="U7" i="17" s="1"/>
  <c r="S5" i="18" s="1"/>
  <c r="AI14" i="13"/>
  <c r="J10" i="17" s="1"/>
  <c r="H8" i="18" s="1"/>
  <c r="AJ14" i="13"/>
  <c r="K10" i="17" s="1"/>
  <c r="I8" i="18" s="1"/>
  <c r="AK14" i="13"/>
  <c r="L10" i="17" s="1"/>
  <c r="J8" i="18" s="1"/>
  <c r="AL14" i="13"/>
  <c r="M10" i="17" s="1"/>
  <c r="K8" i="18" s="1"/>
  <c r="AM14" i="13"/>
  <c r="N10" i="17" s="1"/>
  <c r="L8" i="18" s="1"/>
  <c r="AN14" i="13"/>
  <c r="O10" i="17" s="1"/>
  <c r="M8" i="18" s="1"/>
  <c r="AO14" i="13"/>
  <c r="P10" i="17" s="1"/>
  <c r="N8" i="18" s="1"/>
  <c r="AP14" i="13"/>
  <c r="Q10" i="17" s="1"/>
  <c r="O8" i="18" s="1"/>
  <c r="AQ14" i="13"/>
  <c r="R10" i="17" s="1"/>
  <c r="P8" i="18" s="1"/>
  <c r="AR14" i="13"/>
  <c r="S10" i="17" s="1"/>
  <c r="Q8" i="18" s="1"/>
  <c r="AS14" i="13"/>
  <c r="T10" i="17" s="1"/>
  <c r="R8" i="18" s="1"/>
  <c r="AT14" i="13"/>
  <c r="U10" i="17" s="1"/>
  <c r="S8" i="18" s="1"/>
  <c r="AB10" i="13"/>
  <c r="B6" i="17" s="1"/>
  <c r="B4" i="18" s="1"/>
  <c r="AB11" i="13"/>
  <c r="B7" i="17" s="1"/>
  <c r="B5" i="18" s="1"/>
  <c r="AB14" i="13"/>
  <c r="B10" i="17" s="1"/>
  <c r="B8" i="18" s="1"/>
  <c r="B7" i="16"/>
  <c r="AB7" i="14"/>
  <c r="B4" i="17" s="1"/>
  <c r="B2" i="18" s="1"/>
  <c r="C5" i="14"/>
  <c r="J2" i="20"/>
  <c r="F3" i="20"/>
  <c r="N6" i="4"/>
  <c r="M6" i="4"/>
  <c r="L6" i="4"/>
  <c r="K6" i="4"/>
  <c r="J6" i="4"/>
  <c r="I6" i="4"/>
  <c r="H6" i="4"/>
  <c r="G6" i="4"/>
  <c r="F6" i="4"/>
  <c r="E6" i="4"/>
  <c r="D6" i="4"/>
  <c r="C6" i="4"/>
  <c r="N6" i="5"/>
  <c r="M6" i="5"/>
  <c r="L6" i="5"/>
  <c r="K6" i="5"/>
  <c r="J6" i="5"/>
  <c r="I6" i="5"/>
  <c r="H6" i="5"/>
  <c r="G6" i="5"/>
  <c r="F6" i="5"/>
  <c r="E6" i="5"/>
  <c r="D6" i="5"/>
  <c r="C6" i="5"/>
  <c r="N6" i="6"/>
  <c r="M6" i="6"/>
  <c r="L6" i="6"/>
  <c r="K6" i="6"/>
  <c r="J6" i="6"/>
  <c r="I6" i="6"/>
  <c r="H6" i="6"/>
  <c r="G6" i="6"/>
  <c r="F6" i="6"/>
  <c r="E6" i="6"/>
  <c r="D6" i="6"/>
  <c r="C6" i="6"/>
  <c r="N6" i="7"/>
  <c r="M6" i="7"/>
  <c r="L6" i="7"/>
  <c r="K6" i="7"/>
  <c r="J6" i="7"/>
  <c r="I6" i="7"/>
  <c r="H6" i="7"/>
  <c r="G6" i="7"/>
  <c r="F6" i="7"/>
  <c r="E6" i="7"/>
  <c r="D6" i="7"/>
  <c r="C6" i="7"/>
  <c r="N6" i="8"/>
  <c r="M6" i="8"/>
  <c r="L6" i="8"/>
  <c r="K6" i="8"/>
  <c r="J6" i="8"/>
  <c r="I6" i="8"/>
  <c r="H6" i="8"/>
  <c r="G6" i="8"/>
  <c r="F6" i="8"/>
  <c r="E6" i="8"/>
  <c r="D6" i="8"/>
  <c r="C6" i="8"/>
  <c r="N6" i="9"/>
  <c r="M6" i="9"/>
  <c r="L6" i="9"/>
  <c r="K6" i="9"/>
  <c r="J6" i="9"/>
  <c r="I6" i="9"/>
  <c r="H6" i="9"/>
  <c r="G6" i="9"/>
  <c r="F6" i="9"/>
  <c r="E6" i="9"/>
  <c r="D6" i="9"/>
  <c r="C6" i="9"/>
  <c r="N6" i="10"/>
  <c r="M6" i="10"/>
  <c r="L6" i="10"/>
  <c r="K6" i="10"/>
  <c r="J6" i="10"/>
  <c r="I6" i="10"/>
  <c r="H6" i="10"/>
  <c r="G6" i="10"/>
  <c r="F6" i="10"/>
  <c r="E6" i="10"/>
  <c r="D6" i="10"/>
  <c r="C6" i="10"/>
  <c r="N6" i="12"/>
  <c r="M6" i="12"/>
  <c r="L6" i="12"/>
  <c r="K6" i="12"/>
  <c r="J6" i="12"/>
  <c r="I6" i="12"/>
  <c r="H6" i="12"/>
  <c r="G6" i="12"/>
  <c r="F6" i="12"/>
  <c r="E6" i="12"/>
  <c r="D6" i="12"/>
  <c r="C6" i="12"/>
  <c r="N6" i="13"/>
  <c r="M6" i="13"/>
  <c r="L6" i="13"/>
  <c r="K6" i="13"/>
  <c r="J6" i="13"/>
  <c r="I6" i="13"/>
  <c r="H6" i="13"/>
  <c r="G6" i="13"/>
  <c r="F6" i="13"/>
  <c r="E6" i="13"/>
  <c r="D6" i="13"/>
  <c r="C6" i="13"/>
  <c r="D6" i="14"/>
  <c r="E6" i="14"/>
  <c r="F6" i="14"/>
  <c r="G6" i="14"/>
  <c r="H6" i="14"/>
  <c r="I6" i="14"/>
  <c r="J6" i="14"/>
  <c r="K6" i="14"/>
  <c r="L6" i="14"/>
  <c r="M6" i="14"/>
  <c r="N6" i="14"/>
  <c r="C20" i="9"/>
  <c r="C23" i="9" s="1"/>
  <c r="B20" i="16"/>
  <c r="C20" i="16"/>
  <c r="D20" i="16"/>
  <c r="E20" i="16"/>
  <c r="F20" i="16"/>
  <c r="G20" i="16"/>
  <c r="H20" i="16"/>
  <c r="I20" i="16"/>
  <c r="J20" i="16"/>
  <c r="K20" i="16"/>
  <c r="L20" i="16"/>
  <c r="M20" i="16"/>
  <c r="C28" i="8"/>
  <c r="AI28" i="8" s="1"/>
  <c r="B27" i="16"/>
  <c r="C5" i="4"/>
  <c r="C5" i="5"/>
  <c r="C5" i="6"/>
  <c r="C5" i="7"/>
  <c r="C5" i="8"/>
  <c r="C5" i="9"/>
  <c r="C5" i="10"/>
  <c r="C5" i="12"/>
  <c r="C5" i="13"/>
  <c r="AI15" i="13"/>
  <c r="J11" i="17" s="1"/>
  <c r="H9" i="18" s="1"/>
  <c r="AJ15" i="13"/>
  <c r="K11" i="17" s="1"/>
  <c r="I9" i="18" s="1"/>
  <c r="AK15" i="13"/>
  <c r="L11" i="17" s="1"/>
  <c r="J9" i="18" s="1"/>
  <c r="AL15" i="13"/>
  <c r="M11" i="17" s="1"/>
  <c r="K9" i="18" s="1"/>
  <c r="AM15" i="13"/>
  <c r="N11" i="17" s="1"/>
  <c r="L9" i="18" s="1"/>
  <c r="AN15" i="13"/>
  <c r="O11" i="17" s="1"/>
  <c r="M9" i="18" s="1"/>
  <c r="AO15" i="13"/>
  <c r="P11" i="17" s="1"/>
  <c r="N9" i="18" s="1"/>
  <c r="AP15" i="13"/>
  <c r="Q11" i="17" s="1"/>
  <c r="O9" i="18" s="1"/>
  <c r="AQ15" i="13"/>
  <c r="R11" i="17" s="1"/>
  <c r="P9" i="18" s="1"/>
  <c r="AR15" i="13"/>
  <c r="S11" i="17" s="1"/>
  <c r="Q9" i="18" s="1"/>
  <c r="AS15" i="13"/>
  <c r="T11" i="17" s="1"/>
  <c r="R9" i="18" s="1"/>
  <c r="AT15" i="13"/>
  <c r="U11" i="17" s="1"/>
  <c r="S9" i="18" s="1"/>
  <c r="AI16" i="13"/>
  <c r="J12" i="17" s="1"/>
  <c r="H10" i="18" s="1"/>
  <c r="AJ16" i="13"/>
  <c r="K12" i="17" s="1"/>
  <c r="I10" i="18" s="1"/>
  <c r="AK16" i="13"/>
  <c r="L12" i="17" s="1"/>
  <c r="J10" i="18" s="1"/>
  <c r="AL16" i="13"/>
  <c r="M12" i="17" s="1"/>
  <c r="K10" i="18" s="1"/>
  <c r="AM16" i="13"/>
  <c r="N12" i="17" s="1"/>
  <c r="L10" i="18" s="1"/>
  <c r="AN16" i="13"/>
  <c r="O12" i="17" s="1"/>
  <c r="M10" i="18" s="1"/>
  <c r="AO16" i="13"/>
  <c r="P12" i="17" s="1"/>
  <c r="N10" i="18" s="1"/>
  <c r="AP16" i="13"/>
  <c r="Q12" i="17" s="1"/>
  <c r="O10" i="18" s="1"/>
  <c r="AQ16" i="13"/>
  <c r="R12" i="17" s="1"/>
  <c r="P10" i="18" s="1"/>
  <c r="AR16" i="13"/>
  <c r="S12" i="17" s="1"/>
  <c r="Q10" i="18" s="1"/>
  <c r="AS16" i="13"/>
  <c r="T12" i="17" s="1"/>
  <c r="R10" i="18" s="1"/>
  <c r="AT16" i="13"/>
  <c r="U12" i="17" s="1"/>
  <c r="S10" i="18" s="1"/>
  <c r="AI17" i="13"/>
  <c r="J13" i="17" s="1"/>
  <c r="H11" i="18" s="1"/>
  <c r="AJ17" i="13"/>
  <c r="K13" i="17" s="1"/>
  <c r="I11" i="18" s="1"/>
  <c r="AK17" i="13"/>
  <c r="L13" i="17" s="1"/>
  <c r="J11" i="18" s="1"/>
  <c r="AL17" i="13"/>
  <c r="M13" i="17" s="1"/>
  <c r="K11" i="18" s="1"/>
  <c r="AM17" i="13"/>
  <c r="N13" i="17" s="1"/>
  <c r="L11" i="18" s="1"/>
  <c r="AN17" i="13"/>
  <c r="O13" i="17" s="1"/>
  <c r="M11" i="18" s="1"/>
  <c r="AO17" i="13"/>
  <c r="P13" i="17" s="1"/>
  <c r="N11" i="18" s="1"/>
  <c r="AP17" i="13"/>
  <c r="Q13" i="17" s="1"/>
  <c r="O11" i="18" s="1"/>
  <c r="AQ17" i="13"/>
  <c r="R13" i="17" s="1"/>
  <c r="P11" i="18" s="1"/>
  <c r="AR17" i="13"/>
  <c r="S13" i="17" s="1"/>
  <c r="Q11" i="18" s="1"/>
  <c r="AS17" i="13"/>
  <c r="T13" i="17" s="1"/>
  <c r="R11" i="18" s="1"/>
  <c r="AT17" i="13"/>
  <c r="U13" i="17" s="1"/>
  <c r="S11" i="18" s="1"/>
  <c r="AI21" i="13"/>
  <c r="J14" i="17" s="1"/>
  <c r="H12" i="18" s="1"/>
  <c r="AJ21" i="13"/>
  <c r="K14" i="17" s="1"/>
  <c r="I12" i="18" s="1"/>
  <c r="AK21" i="13"/>
  <c r="L14" i="17" s="1"/>
  <c r="J12" i="18" s="1"/>
  <c r="AL21" i="13"/>
  <c r="M14" i="17" s="1"/>
  <c r="K12" i="18" s="1"/>
  <c r="AM21" i="13"/>
  <c r="N14" i="17" s="1"/>
  <c r="L12" i="18" s="1"/>
  <c r="AN21" i="13"/>
  <c r="O14" i="17" s="1"/>
  <c r="M12" i="18" s="1"/>
  <c r="AO21" i="13"/>
  <c r="P14" i="17" s="1"/>
  <c r="N12" i="18" s="1"/>
  <c r="AP21" i="13"/>
  <c r="Q14" i="17" s="1"/>
  <c r="O12" i="18" s="1"/>
  <c r="AQ21" i="13"/>
  <c r="R14" i="17" s="1"/>
  <c r="P12" i="18" s="1"/>
  <c r="AR21" i="13"/>
  <c r="S14" i="17" s="1"/>
  <c r="Q12" i="18" s="1"/>
  <c r="AS21" i="13"/>
  <c r="T14" i="17" s="1"/>
  <c r="R12" i="18" s="1"/>
  <c r="AT21" i="13"/>
  <c r="U14" i="17" s="1"/>
  <c r="S12" i="18" s="1"/>
  <c r="AI9" i="13"/>
  <c r="J5" i="17" s="1"/>
  <c r="H3" i="18" s="1"/>
  <c r="AJ9" i="13"/>
  <c r="K5" i="17" s="1"/>
  <c r="I3" i="18" s="1"/>
  <c r="AK9" i="13"/>
  <c r="L5" i="17" s="1"/>
  <c r="J3" i="18" s="1"/>
  <c r="AL9" i="13"/>
  <c r="M5" i="17" s="1"/>
  <c r="K3" i="18" s="1"/>
  <c r="AM9" i="13"/>
  <c r="N5" i="17" s="1"/>
  <c r="AN9" i="13"/>
  <c r="O5" i="17" s="1"/>
  <c r="AO9" i="13"/>
  <c r="P5" i="17" s="1"/>
  <c r="AP9" i="13"/>
  <c r="Q5" i="17" s="1"/>
  <c r="O3" i="18" s="1"/>
  <c r="AQ9" i="13"/>
  <c r="R5" i="17" s="1"/>
  <c r="AR9" i="13"/>
  <c r="S5" i="17" s="1"/>
  <c r="Q3" i="18" s="1"/>
  <c r="AS9" i="13"/>
  <c r="T5" i="17" s="1"/>
  <c r="R3" i="18" s="1"/>
  <c r="AT9" i="13"/>
  <c r="U5" i="17" s="1"/>
  <c r="S3" i="18" s="1"/>
  <c r="AI22" i="13"/>
  <c r="J15" i="17" s="1"/>
  <c r="H13" i="18" s="1"/>
  <c r="AJ22" i="13"/>
  <c r="K15" i="17" s="1"/>
  <c r="I13" i="18" s="1"/>
  <c r="AK22" i="13"/>
  <c r="L15" i="17" s="1"/>
  <c r="J13" i="18" s="1"/>
  <c r="AL22" i="13"/>
  <c r="M15" i="17" s="1"/>
  <c r="K13" i="18" s="1"/>
  <c r="AM22" i="13"/>
  <c r="N15" i="17" s="1"/>
  <c r="L13" i="18" s="1"/>
  <c r="AN22" i="13"/>
  <c r="O15" i="17" s="1"/>
  <c r="M13" i="18" s="1"/>
  <c r="AO22" i="13"/>
  <c r="P15" i="17" s="1"/>
  <c r="N13" i="18" s="1"/>
  <c r="AP22" i="13"/>
  <c r="Q15" i="17" s="1"/>
  <c r="O13" i="18" s="1"/>
  <c r="AQ22" i="13"/>
  <c r="R15" i="17" s="1"/>
  <c r="P13" i="18" s="1"/>
  <c r="AR22" i="13"/>
  <c r="S15" i="17" s="1"/>
  <c r="Q13" i="18" s="1"/>
  <c r="AS22" i="13"/>
  <c r="T15" i="17" s="1"/>
  <c r="R13" i="18" s="1"/>
  <c r="AT22" i="13"/>
  <c r="U15" i="17" s="1"/>
  <c r="S13" i="18" s="1"/>
  <c r="AI23" i="13"/>
  <c r="J16" i="17" s="1"/>
  <c r="H14" i="18" s="1"/>
  <c r="AJ23" i="13"/>
  <c r="K16" i="17" s="1"/>
  <c r="I14" i="18" s="1"/>
  <c r="AK23" i="13"/>
  <c r="L16" i="17" s="1"/>
  <c r="J14" i="18" s="1"/>
  <c r="AL23" i="13"/>
  <c r="M16" i="17" s="1"/>
  <c r="K14" i="18" s="1"/>
  <c r="AM23" i="13"/>
  <c r="N16" i="17" s="1"/>
  <c r="L14" i="18" s="1"/>
  <c r="AN23" i="13"/>
  <c r="O16" i="17" s="1"/>
  <c r="M14" i="18" s="1"/>
  <c r="AO23" i="13"/>
  <c r="P16" i="17" s="1"/>
  <c r="N14" i="18" s="1"/>
  <c r="AP23" i="13"/>
  <c r="Q16" i="17" s="1"/>
  <c r="O14" i="18" s="1"/>
  <c r="AQ23" i="13"/>
  <c r="R16" i="17" s="1"/>
  <c r="P14" i="18" s="1"/>
  <c r="AR23" i="13"/>
  <c r="S16" i="17" s="1"/>
  <c r="Q14" i="18" s="1"/>
  <c r="AS23" i="13"/>
  <c r="T16" i="17" s="1"/>
  <c r="R14" i="18" s="1"/>
  <c r="AT23" i="13"/>
  <c r="U16" i="17" s="1"/>
  <c r="S14" i="18" s="1"/>
  <c r="AI24" i="13"/>
  <c r="J17" i="17" s="1"/>
  <c r="H15" i="18" s="1"/>
  <c r="AJ24" i="13"/>
  <c r="K17" i="17" s="1"/>
  <c r="I15" i="18" s="1"/>
  <c r="AK24" i="13"/>
  <c r="L17" i="17" s="1"/>
  <c r="J15" i="18" s="1"/>
  <c r="AL24" i="13"/>
  <c r="M17" i="17" s="1"/>
  <c r="K15" i="18" s="1"/>
  <c r="AM24" i="13"/>
  <c r="N17" i="17" s="1"/>
  <c r="L15" i="18" s="1"/>
  <c r="AN24" i="13"/>
  <c r="O17" i="17" s="1"/>
  <c r="M15" i="18" s="1"/>
  <c r="AO24" i="13"/>
  <c r="P17" i="17" s="1"/>
  <c r="N15" i="18" s="1"/>
  <c r="AP24" i="13"/>
  <c r="Q17" i="17" s="1"/>
  <c r="O15" i="18" s="1"/>
  <c r="AQ24" i="13"/>
  <c r="R17" i="17" s="1"/>
  <c r="P15" i="18" s="1"/>
  <c r="AR24" i="13"/>
  <c r="S17" i="17" s="1"/>
  <c r="Q15" i="18" s="1"/>
  <c r="AS24" i="13"/>
  <c r="T17" i="17" s="1"/>
  <c r="R15" i="18" s="1"/>
  <c r="AT24" i="13"/>
  <c r="U17" i="17" s="1"/>
  <c r="S15" i="18" s="1"/>
  <c r="AI25" i="13"/>
  <c r="J18" i="17" s="1"/>
  <c r="H16" i="18" s="1"/>
  <c r="AJ25" i="13"/>
  <c r="K18" i="17" s="1"/>
  <c r="I16" i="18" s="1"/>
  <c r="AK25" i="13"/>
  <c r="L18" i="17" s="1"/>
  <c r="J16" i="18" s="1"/>
  <c r="AL25" i="13"/>
  <c r="M18" i="17" s="1"/>
  <c r="K16" i="18" s="1"/>
  <c r="AM25" i="13"/>
  <c r="N18" i="17" s="1"/>
  <c r="L16" i="18" s="1"/>
  <c r="AN25" i="13"/>
  <c r="O18" i="17" s="1"/>
  <c r="M16" i="18" s="1"/>
  <c r="AO25" i="13"/>
  <c r="P18" i="17" s="1"/>
  <c r="N16" i="18" s="1"/>
  <c r="AP25" i="13"/>
  <c r="Q18" i="17" s="1"/>
  <c r="O16" i="18" s="1"/>
  <c r="AQ25" i="13"/>
  <c r="R18" i="17" s="1"/>
  <c r="P16" i="18" s="1"/>
  <c r="AR25" i="13"/>
  <c r="S18" i="17" s="1"/>
  <c r="Q16" i="18" s="1"/>
  <c r="AS25" i="13"/>
  <c r="T18" i="17" s="1"/>
  <c r="R16" i="18" s="1"/>
  <c r="AT25" i="13"/>
  <c r="U18" i="17" s="1"/>
  <c r="S16" i="18" s="1"/>
  <c r="AI26" i="13"/>
  <c r="J19" i="17" s="1"/>
  <c r="H17" i="18" s="1"/>
  <c r="AJ26" i="13"/>
  <c r="K19" i="17" s="1"/>
  <c r="I17" i="18" s="1"/>
  <c r="AK26" i="13"/>
  <c r="L19" i="17" s="1"/>
  <c r="J17" i="18" s="1"/>
  <c r="AL26" i="13"/>
  <c r="M19" i="17" s="1"/>
  <c r="K17" i="18" s="1"/>
  <c r="AM26" i="13"/>
  <c r="N19" i="17" s="1"/>
  <c r="L17" i="18" s="1"/>
  <c r="AN26" i="13"/>
  <c r="O19" i="17" s="1"/>
  <c r="M17" i="18" s="1"/>
  <c r="AO26" i="13"/>
  <c r="P19" i="17" s="1"/>
  <c r="N17" i="18" s="1"/>
  <c r="AP26" i="13"/>
  <c r="Q19" i="17" s="1"/>
  <c r="O17" i="18" s="1"/>
  <c r="AQ26" i="13"/>
  <c r="R19" i="17" s="1"/>
  <c r="P17" i="18" s="1"/>
  <c r="AR26" i="13"/>
  <c r="S19" i="17" s="1"/>
  <c r="Q17" i="18" s="1"/>
  <c r="AS26" i="13"/>
  <c r="T19" i="17" s="1"/>
  <c r="R17" i="18" s="1"/>
  <c r="AT26" i="13"/>
  <c r="U19" i="17" s="1"/>
  <c r="S17" i="18" s="1"/>
  <c r="AI27" i="13"/>
  <c r="J20" i="17" s="1"/>
  <c r="H18" i="18" s="1"/>
  <c r="AJ27" i="13"/>
  <c r="K20" i="17" s="1"/>
  <c r="I18" i="18" s="1"/>
  <c r="AK27" i="13"/>
  <c r="L20" i="17" s="1"/>
  <c r="J18" i="18" s="1"/>
  <c r="AL27" i="13"/>
  <c r="M20" i="17" s="1"/>
  <c r="K18" i="18" s="1"/>
  <c r="AM27" i="13"/>
  <c r="N20" i="17" s="1"/>
  <c r="L18" i="18" s="1"/>
  <c r="AN27" i="13"/>
  <c r="O20" i="17" s="1"/>
  <c r="M18" i="18" s="1"/>
  <c r="AO27" i="13"/>
  <c r="P20" i="17" s="1"/>
  <c r="N18" i="18" s="1"/>
  <c r="AP27" i="13"/>
  <c r="Q20" i="17" s="1"/>
  <c r="O18" i="18" s="1"/>
  <c r="AQ27" i="13"/>
  <c r="R20" i="17" s="1"/>
  <c r="P18" i="18" s="1"/>
  <c r="AR27" i="13"/>
  <c r="S20" i="17" s="1"/>
  <c r="Q18" i="18" s="1"/>
  <c r="AS27" i="13"/>
  <c r="T20" i="17" s="1"/>
  <c r="R18" i="18" s="1"/>
  <c r="AT27" i="13"/>
  <c r="U20" i="17" s="1"/>
  <c r="S18" i="18" s="1"/>
  <c r="AI28" i="13"/>
  <c r="J21" i="17" s="1"/>
  <c r="H19" i="18" s="1"/>
  <c r="AJ28" i="13"/>
  <c r="K21" i="17" s="1"/>
  <c r="I19" i="18" s="1"/>
  <c r="AK28" i="13"/>
  <c r="L21" i="17" s="1"/>
  <c r="J19" i="18" s="1"/>
  <c r="AL28" i="13"/>
  <c r="M21" i="17" s="1"/>
  <c r="K19" i="18" s="1"/>
  <c r="AM28" i="13"/>
  <c r="N21" i="17" s="1"/>
  <c r="L19" i="18" s="1"/>
  <c r="AN28" i="13"/>
  <c r="O21" i="17" s="1"/>
  <c r="M19" i="18" s="1"/>
  <c r="AO28" i="13"/>
  <c r="P21" i="17" s="1"/>
  <c r="N19" i="18" s="1"/>
  <c r="AP28" i="13"/>
  <c r="Q21" i="17" s="1"/>
  <c r="O19" i="18" s="1"/>
  <c r="AQ28" i="13"/>
  <c r="R21" i="17" s="1"/>
  <c r="P19" i="18" s="1"/>
  <c r="AR28" i="13"/>
  <c r="S21" i="17" s="1"/>
  <c r="Q19" i="18" s="1"/>
  <c r="AS28" i="13"/>
  <c r="T21" i="17" s="1"/>
  <c r="R19" i="18" s="1"/>
  <c r="AT28" i="13"/>
  <c r="U21" i="17" s="1"/>
  <c r="S19" i="18" s="1"/>
  <c r="AI29" i="13"/>
  <c r="J22" i="17" s="1"/>
  <c r="H20" i="18" s="1"/>
  <c r="AJ29" i="13"/>
  <c r="K22" i="17" s="1"/>
  <c r="I20" i="18" s="1"/>
  <c r="AK29" i="13"/>
  <c r="L22" i="17" s="1"/>
  <c r="J20" i="18" s="1"/>
  <c r="AL29" i="13"/>
  <c r="M22" i="17" s="1"/>
  <c r="K20" i="18" s="1"/>
  <c r="AM29" i="13"/>
  <c r="N22" i="17" s="1"/>
  <c r="L20" i="18" s="1"/>
  <c r="AN29" i="13"/>
  <c r="O22" i="17" s="1"/>
  <c r="M20" i="18" s="1"/>
  <c r="AO29" i="13"/>
  <c r="P22" i="17" s="1"/>
  <c r="N20" i="18" s="1"/>
  <c r="AP29" i="13"/>
  <c r="Q22" i="17" s="1"/>
  <c r="O20" i="18" s="1"/>
  <c r="AQ29" i="13"/>
  <c r="R22" i="17" s="1"/>
  <c r="P20" i="18" s="1"/>
  <c r="AR29" i="13"/>
  <c r="S22" i="17" s="1"/>
  <c r="Q20" i="18" s="1"/>
  <c r="AS29" i="13"/>
  <c r="T22" i="17" s="1"/>
  <c r="R20" i="18" s="1"/>
  <c r="AT29" i="13"/>
  <c r="U22" i="17" s="1"/>
  <c r="S20" i="18" s="1"/>
  <c r="AI30" i="13"/>
  <c r="J23" i="17" s="1"/>
  <c r="H21" i="18" s="1"/>
  <c r="AJ30" i="13"/>
  <c r="K23" i="17" s="1"/>
  <c r="I21" i="18" s="1"/>
  <c r="AK30" i="13"/>
  <c r="L23" i="17" s="1"/>
  <c r="J21" i="18" s="1"/>
  <c r="AL30" i="13"/>
  <c r="M23" i="17" s="1"/>
  <c r="K21" i="18" s="1"/>
  <c r="AM30" i="13"/>
  <c r="N23" i="17" s="1"/>
  <c r="L21" i="18" s="1"/>
  <c r="AN30" i="13"/>
  <c r="O23" i="17" s="1"/>
  <c r="M21" i="18" s="1"/>
  <c r="AO30" i="13"/>
  <c r="P23" i="17" s="1"/>
  <c r="N21" i="18" s="1"/>
  <c r="AP30" i="13"/>
  <c r="Q23" i="17" s="1"/>
  <c r="O21" i="18" s="1"/>
  <c r="AQ30" i="13"/>
  <c r="R23" i="17" s="1"/>
  <c r="P21" i="18" s="1"/>
  <c r="AR30" i="13"/>
  <c r="S23" i="17" s="1"/>
  <c r="Q21" i="18" s="1"/>
  <c r="AS30" i="13"/>
  <c r="T23" i="17" s="1"/>
  <c r="R21" i="18" s="1"/>
  <c r="AT30" i="13"/>
  <c r="U23" i="17" s="1"/>
  <c r="S21" i="18" s="1"/>
  <c r="AI31" i="13"/>
  <c r="J24" i="17" s="1"/>
  <c r="H22" i="18" s="1"/>
  <c r="AJ31" i="13"/>
  <c r="K24" i="17" s="1"/>
  <c r="I22" i="18" s="1"/>
  <c r="AK31" i="13"/>
  <c r="L24" i="17" s="1"/>
  <c r="J22" i="18" s="1"/>
  <c r="AL31" i="13"/>
  <c r="M24" i="17" s="1"/>
  <c r="K22" i="18" s="1"/>
  <c r="AM31" i="13"/>
  <c r="N24" i="17" s="1"/>
  <c r="L22" i="18" s="1"/>
  <c r="AN31" i="13"/>
  <c r="O24" i="17" s="1"/>
  <c r="M22" i="18" s="1"/>
  <c r="AO31" i="13"/>
  <c r="P24" i="17" s="1"/>
  <c r="N22" i="18" s="1"/>
  <c r="AP31" i="13"/>
  <c r="Q24" i="17" s="1"/>
  <c r="O22" i="18" s="1"/>
  <c r="AQ31" i="13"/>
  <c r="R24" i="17" s="1"/>
  <c r="P22" i="18" s="1"/>
  <c r="AR31" i="13"/>
  <c r="S24" i="17" s="1"/>
  <c r="Q22" i="18" s="1"/>
  <c r="AS31" i="13"/>
  <c r="T24" i="17" s="1"/>
  <c r="R22" i="18" s="1"/>
  <c r="AT31" i="13"/>
  <c r="U24" i="17" s="1"/>
  <c r="S22" i="18" s="1"/>
  <c r="AI32" i="13"/>
  <c r="J25" i="17" s="1"/>
  <c r="H23" i="18" s="1"/>
  <c r="AJ32" i="13"/>
  <c r="K25" i="17" s="1"/>
  <c r="I23" i="18" s="1"/>
  <c r="AK32" i="13"/>
  <c r="L25" i="17" s="1"/>
  <c r="J23" i="18" s="1"/>
  <c r="AL32" i="13"/>
  <c r="M25" i="17" s="1"/>
  <c r="K23" i="18" s="1"/>
  <c r="AM32" i="13"/>
  <c r="N25" i="17" s="1"/>
  <c r="L23" i="18" s="1"/>
  <c r="AN32" i="13"/>
  <c r="O25" i="17" s="1"/>
  <c r="M23" i="18" s="1"/>
  <c r="AO32" i="13"/>
  <c r="P25" i="17" s="1"/>
  <c r="N23" i="18" s="1"/>
  <c r="AP32" i="13"/>
  <c r="Q25" i="17" s="1"/>
  <c r="O23" i="18" s="1"/>
  <c r="AQ32" i="13"/>
  <c r="R25" i="17" s="1"/>
  <c r="P23" i="18" s="1"/>
  <c r="AR32" i="13"/>
  <c r="S25" i="17" s="1"/>
  <c r="Q23" i="18" s="1"/>
  <c r="AS32" i="13"/>
  <c r="T25" i="17" s="1"/>
  <c r="R23" i="18" s="1"/>
  <c r="AT32" i="13"/>
  <c r="U25" i="17" s="1"/>
  <c r="S23" i="18" s="1"/>
  <c r="J26" i="17"/>
  <c r="H24" i="18" s="1"/>
  <c r="K26" i="17"/>
  <c r="I24" i="18" s="1"/>
  <c r="L26" i="17"/>
  <c r="J24" i="18" s="1"/>
  <c r="M26" i="17"/>
  <c r="K24" i="18" s="1"/>
  <c r="N26" i="17"/>
  <c r="L24" i="18" s="1"/>
  <c r="O26" i="17"/>
  <c r="M24" i="18" s="1"/>
  <c r="P26" i="17"/>
  <c r="N24" i="18" s="1"/>
  <c r="Q26" i="17"/>
  <c r="O24" i="18" s="1"/>
  <c r="R26" i="17"/>
  <c r="P24" i="18" s="1"/>
  <c r="S26" i="17"/>
  <c r="Q24" i="18" s="1"/>
  <c r="T26" i="17"/>
  <c r="R24" i="18" s="1"/>
  <c r="U26" i="17"/>
  <c r="S24" i="18" s="1"/>
  <c r="AI34" i="13"/>
  <c r="J27" i="17" s="1"/>
  <c r="H25" i="18" s="1"/>
  <c r="AJ34" i="13"/>
  <c r="K27" i="17" s="1"/>
  <c r="I25" i="18" s="1"/>
  <c r="AK34" i="13"/>
  <c r="L27" i="17" s="1"/>
  <c r="J25" i="18" s="1"/>
  <c r="AL34" i="13"/>
  <c r="M27" i="17" s="1"/>
  <c r="K25" i="18" s="1"/>
  <c r="AM34" i="13"/>
  <c r="N27" i="17" s="1"/>
  <c r="L25" i="18" s="1"/>
  <c r="AN34" i="13"/>
  <c r="O27" i="17" s="1"/>
  <c r="M25" i="18" s="1"/>
  <c r="AO34" i="13"/>
  <c r="P27" i="17" s="1"/>
  <c r="N25" i="18" s="1"/>
  <c r="AP34" i="13"/>
  <c r="Q27" i="17" s="1"/>
  <c r="O25" i="18" s="1"/>
  <c r="AQ34" i="13"/>
  <c r="R27" i="17" s="1"/>
  <c r="P25" i="18" s="1"/>
  <c r="AR34" i="13"/>
  <c r="S27" i="17" s="1"/>
  <c r="Q25" i="18" s="1"/>
  <c r="AS34" i="13"/>
  <c r="T27" i="17" s="1"/>
  <c r="R25" i="18" s="1"/>
  <c r="AT34" i="13"/>
  <c r="U27" i="17" s="1"/>
  <c r="S25" i="18" s="1"/>
  <c r="AI35" i="13"/>
  <c r="J28" i="17" s="1"/>
  <c r="H26" i="18" s="1"/>
  <c r="AJ35" i="13"/>
  <c r="K28" i="17" s="1"/>
  <c r="I26" i="18" s="1"/>
  <c r="AK35" i="13"/>
  <c r="L28" i="17" s="1"/>
  <c r="J26" i="18" s="1"/>
  <c r="AL35" i="13"/>
  <c r="M28" i="17" s="1"/>
  <c r="K26" i="18" s="1"/>
  <c r="AM35" i="13"/>
  <c r="N28" i="17" s="1"/>
  <c r="L26" i="18" s="1"/>
  <c r="AN35" i="13"/>
  <c r="O28" i="17" s="1"/>
  <c r="M26" i="18" s="1"/>
  <c r="AO35" i="13"/>
  <c r="P28" i="17" s="1"/>
  <c r="N26" i="18" s="1"/>
  <c r="AP35" i="13"/>
  <c r="Q28" i="17" s="1"/>
  <c r="O26" i="18" s="1"/>
  <c r="AQ35" i="13"/>
  <c r="R28" i="17" s="1"/>
  <c r="P26" i="18" s="1"/>
  <c r="AR35" i="13"/>
  <c r="S28" i="17" s="1"/>
  <c r="Q26" i="18" s="1"/>
  <c r="AS35" i="13"/>
  <c r="T28" i="17" s="1"/>
  <c r="R26" i="18" s="1"/>
  <c r="AT35" i="13"/>
  <c r="U28" i="17" s="1"/>
  <c r="S26" i="18" s="1"/>
  <c r="J29" i="17"/>
  <c r="H27" i="18" s="1"/>
  <c r="K29" i="17"/>
  <c r="I27" i="18" s="1"/>
  <c r="L29" i="17"/>
  <c r="J27" i="18" s="1"/>
  <c r="M29" i="17"/>
  <c r="K27" i="18" s="1"/>
  <c r="N29" i="17"/>
  <c r="L27" i="18" s="1"/>
  <c r="O29" i="17"/>
  <c r="M27" i="18" s="1"/>
  <c r="P29" i="17"/>
  <c r="N27" i="18" s="1"/>
  <c r="Q29" i="17"/>
  <c r="O27" i="18" s="1"/>
  <c r="R29" i="17"/>
  <c r="P27" i="18" s="1"/>
  <c r="S29" i="17"/>
  <c r="Q27" i="18" s="1"/>
  <c r="T29" i="17"/>
  <c r="R27" i="18" s="1"/>
  <c r="U29" i="17"/>
  <c r="S27" i="18" s="1"/>
  <c r="J31" i="17"/>
  <c r="H29" i="18" s="1"/>
  <c r="K31" i="17"/>
  <c r="I29" i="18" s="1"/>
  <c r="L31" i="17"/>
  <c r="J29" i="18" s="1"/>
  <c r="M31" i="17"/>
  <c r="K29" i="18" s="1"/>
  <c r="N31" i="17"/>
  <c r="L29" i="18" s="1"/>
  <c r="O31" i="17"/>
  <c r="M29" i="18" s="1"/>
  <c r="P31" i="17"/>
  <c r="N29" i="18" s="1"/>
  <c r="Q31" i="17"/>
  <c r="O29" i="18" s="1"/>
  <c r="R31" i="17"/>
  <c r="P29" i="18" s="1"/>
  <c r="S31" i="17"/>
  <c r="Q29" i="18" s="1"/>
  <c r="T31" i="17"/>
  <c r="R29" i="18" s="1"/>
  <c r="U31" i="17"/>
  <c r="S29" i="18" s="1"/>
  <c r="J33" i="17"/>
  <c r="H31" i="18" s="1"/>
  <c r="K33" i="17"/>
  <c r="I31" i="18" s="1"/>
  <c r="L33" i="17"/>
  <c r="J31" i="18" s="1"/>
  <c r="M33" i="17"/>
  <c r="K31" i="18" s="1"/>
  <c r="N33" i="17"/>
  <c r="L31" i="18" s="1"/>
  <c r="O33" i="17"/>
  <c r="M31" i="18" s="1"/>
  <c r="P33" i="17"/>
  <c r="N31" i="18" s="1"/>
  <c r="Q33" i="17"/>
  <c r="O31" i="18" s="1"/>
  <c r="R33" i="17"/>
  <c r="P31" i="18" s="1"/>
  <c r="S33" i="17"/>
  <c r="Q31" i="18" s="1"/>
  <c r="T33" i="17"/>
  <c r="R31" i="18" s="1"/>
  <c r="U33" i="17"/>
  <c r="S31" i="18" s="1"/>
  <c r="AI9" i="12"/>
  <c r="J63" i="17" s="1"/>
  <c r="H61" i="18" s="1"/>
  <c r="AJ9" i="12"/>
  <c r="K63" i="17" s="1"/>
  <c r="I61" i="18" s="1"/>
  <c r="AK9" i="12"/>
  <c r="L63" i="17" s="1"/>
  <c r="J61" i="18" s="1"/>
  <c r="AL9" i="12"/>
  <c r="M63" i="17" s="1"/>
  <c r="K61" i="18" s="1"/>
  <c r="AM9" i="12"/>
  <c r="N63" i="17" s="1"/>
  <c r="L61" i="18" s="1"/>
  <c r="AN9" i="12"/>
  <c r="O63" i="17" s="1"/>
  <c r="M61" i="18" s="1"/>
  <c r="AO9" i="12"/>
  <c r="P63" i="17" s="1"/>
  <c r="N61" i="18" s="1"/>
  <c r="AP9" i="12"/>
  <c r="Q63" i="17" s="1"/>
  <c r="O61" i="18" s="1"/>
  <c r="AQ9" i="12"/>
  <c r="R63" i="17" s="1"/>
  <c r="P61" i="18" s="1"/>
  <c r="AR9" i="12"/>
  <c r="S63" i="17" s="1"/>
  <c r="Q61" i="18" s="1"/>
  <c r="AS9" i="12"/>
  <c r="T63" i="17" s="1"/>
  <c r="R61" i="18" s="1"/>
  <c r="AT9" i="12"/>
  <c r="U63" i="17" s="1"/>
  <c r="S61" i="18" s="1"/>
  <c r="AI10" i="12"/>
  <c r="J64" i="17" s="1"/>
  <c r="H62" i="18" s="1"/>
  <c r="AJ10" i="12"/>
  <c r="K64" i="17" s="1"/>
  <c r="I62" i="18" s="1"/>
  <c r="AK10" i="12"/>
  <c r="L64" i="17" s="1"/>
  <c r="J62" i="18" s="1"/>
  <c r="AL10" i="12"/>
  <c r="M64" i="17" s="1"/>
  <c r="K62" i="18" s="1"/>
  <c r="AM10" i="12"/>
  <c r="N64" i="17" s="1"/>
  <c r="L62" i="18" s="1"/>
  <c r="AN10" i="12"/>
  <c r="O64" i="17" s="1"/>
  <c r="M62" i="18" s="1"/>
  <c r="AO10" i="12"/>
  <c r="P64" i="17" s="1"/>
  <c r="N62" i="18" s="1"/>
  <c r="AP10" i="12"/>
  <c r="Q64" i="17" s="1"/>
  <c r="O62" i="18" s="1"/>
  <c r="AQ10" i="12"/>
  <c r="R64" i="17" s="1"/>
  <c r="P62" i="18" s="1"/>
  <c r="AR10" i="12"/>
  <c r="S64" i="17" s="1"/>
  <c r="Q62" i="18" s="1"/>
  <c r="AS10" i="12"/>
  <c r="T64" i="17" s="1"/>
  <c r="R62" i="18" s="1"/>
  <c r="AT10" i="12"/>
  <c r="U64" i="17" s="1"/>
  <c r="S62" i="18" s="1"/>
  <c r="AI17" i="12"/>
  <c r="J71" i="17" s="1"/>
  <c r="H69" i="18" s="1"/>
  <c r="AJ17" i="12"/>
  <c r="K71" i="17" s="1"/>
  <c r="I69" i="18" s="1"/>
  <c r="AK17" i="12"/>
  <c r="L71" i="17" s="1"/>
  <c r="J69" i="18" s="1"/>
  <c r="AL17" i="12"/>
  <c r="M71" i="17" s="1"/>
  <c r="K69" i="18" s="1"/>
  <c r="AM17" i="12"/>
  <c r="N71" i="17" s="1"/>
  <c r="L69" i="18" s="1"/>
  <c r="AN17" i="12"/>
  <c r="O71" i="17" s="1"/>
  <c r="M69" i="18" s="1"/>
  <c r="AO17" i="12"/>
  <c r="P71" i="17" s="1"/>
  <c r="N69" i="18" s="1"/>
  <c r="AP17" i="12"/>
  <c r="Q71" i="17" s="1"/>
  <c r="O69" i="18" s="1"/>
  <c r="AQ17" i="12"/>
  <c r="R71" i="17" s="1"/>
  <c r="P69" i="18" s="1"/>
  <c r="AR17" i="12"/>
  <c r="S71" i="17" s="1"/>
  <c r="Q69" i="18" s="1"/>
  <c r="AS17" i="12"/>
  <c r="T71" i="17" s="1"/>
  <c r="R69" i="18" s="1"/>
  <c r="AT17" i="12"/>
  <c r="U71" i="17" s="1"/>
  <c r="S69" i="18" s="1"/>
  <c r="AI21" i="12"/>
  <c r="J72" i="17" s="1"/>
  <c r="H70" i="18" s="1"/>
  <c r="AJ21" i="12"/>
  <c r="K72" i="17" s="1"/>
  <c r="I70" i="18" s="1"/>
  <c r="AK21" i="12"/>
  <c r="L72" i="17" s="1"/>
  <c r="J70" i="18" s="1"/>
  <c r="AL21" i="12"/>
  <c r="M72" i="17" s="1"/>
  <c r="K70" i="18" s="1"/>
  <c r="AM21" i="12"/>
  <c r="N72" i="17" s="1"/>
  <c r="L70" i="18" s="1"/>
  <c r="AN21" i="12"/>
  <c r="O72" i="17" s="1"/>
  <c r="M70" i="18" s="1"/>
  <c r="AO21" i="12"/>
  <c r="P72" i="17" s="1"/>
  <c r="N70" i="18" s="1"/>
  <c r="AP21" i="12"/>
  <c r="Q72" i="17" s="1"/>
  <c r="O70" i="18" s="1"/>
  <c r="AQ21" i="12"/>
  <c r="R72" i="17" s="1"/>
  <c r="P70" i="18" s="1"/>
  <c r="AR21" i="12"/>
  <c r="S72" i="17" s="1"/>
  <c r="Q70" i="18" s="1"/>
  <c r="AS21" i="12"/>
  <c r="T72" i="17" s="1"/>
  <c r="R70" i="18" s="1"/>
  <c r="AT21" i="12"/>
  <c r="U72" i="17" s="1"/>
  <c r="S70" i="18" s="1"/>
  <c r="AI22" i="12"/>
  <c r="J73" i="17" s="1"/>
  <c r="H71" i="18" s="1"/>
  <c r="AJ22" i="12"/>
  <c r="K73" i="17" s="1"/>
  <c r="I71" i="18" s="1"/>
  <c r="AK22" i="12"/>
  <c r="L73" i="17" s="1"/>
  <c r="J71" i="18" s="1"/>
  <c r="AL22" i="12"/>
  <c r="M73" i="17" s="1"/>
  <c r="K71" i="18" s="1"/>
  <c r="AM22" i="12"/>
  <c r="N73" i="17" s="1"/>
  <c r="L71" i="18" s="1"/>
  <c r="AN22" i="12"/>
  <c r="O73" i="17" s="1"/>
  <c r="M71" i="18" s="1"/>
  <c r="AO22" i="12"/>
  <c r="P73" i="17" s="1"/>
  <c r="N71" i="18" s="1"/>
  <c r="AP22" i="12"/>
  <c r="Q73" i="17" s="1"/>
  <c r="O71" i="18" s="1"/>
  <c r="AQ22" i="12"/>
  <c r="R73" i="17" s="1"/>
  <c r="P71" i="18" s="1"/>
  <c r="AR22" i="12"/>
  <c r="S73" i="17" s="1"/>
  <c r="Q71" i="18" s="1"/>
  <c r="AS22" i="12"/>
  <c r="T73" i="17" s="1"/>
  <c r="R71" i="18" s="1"/>
  <c r="AT22" i="12"/>
  <c r="U73" i="17" s="1"/>
  <c r="S71" i="18" s="1"/>
  <c r="J74" i="17"/>
  <c r="H72" i="18" s="1"/>
  <c r="K74" i="17"/>
  <c r="I72" i="18" s="1"/>
  <c r="L74" i="17"/>
  <c r="J72" i="18" s="1"/>
  <c r="M74" i="17"/>
  <c r="K72" i="18" s="1"/>
  <c r="N74" i="17"/>
  <c r="L72" i="18" s="1"/>
  <c r="O74" i="17"/>
  <c r="M72" i="18" s="1"/>
  <c r="P74" i="17"/>
  <c r="N72" i="18" s="1"/>
  <c r="Q74" i="17"/>
  <c r="O72" i="18" s="1"/>
  <c r="R74" i="17"/>
  <c r="P72" i="18" s="1"/>
  <c r="S74" i="17"/>
  <c r="Q72" i="18" s="1"/>
  <c r="T74" i="17"/>
  <c r="R72" i="18" s="1"/>
  <c r="U74" i="17"/>
  <c r="S72" i="18" s="1"/>
  <c r="J75" i="17"/>
  <c r="H73" i="18" s="1"/>
  <c r="K75" i="17"/>
  <c r="I73" i="18" s="1"/>
  <c r="L75" i="17"/>
  <c r="J73" i="18" s="1"/>
  <c r="M75" i="17"/>
  <c r="K73" i="18" s="1"/>
  <c r="N75" i="17"/>
  <c r="L73" i="18" s="1"/>
  <c r="O75" i="17"/>
  <c r="M73" i="18" s="1"/>
  <c r="P75" i="17"/>
  <c r="N73" i="18" s="1"/>
  <c r="Q75" i="17"/>
  <c r="O73" i="18" s="1"/>
  <c r="R75" i="17"/>
  <c r="P73" i="18" s="1"/>
  <c r="S75" i="17"/>
  <c r="Q73" i="18" s="1"/>
  <c r="T75" i="17"/>
  <c r="R73" i="18" s="1"/>
  <c r="U75" i="17"/>
  <c r="S73" i="18" s="1"/>
  <c r="J76" i="17"/>
  <c r="H74" i="18" s="1"/>
  <c r="K76" i="17"/>
  <c r="I74" i="18" s="1"/>
  <c r="L76" i="17"/>
  <c r="J74" i="18" s="1"/>
  <c r="M76" i="17"/>
  <c r="K74" i="18" s="1"/>
  <c r="N76" i="17"/>
  <c r="L74" i="18" s="1"/>
  <c r="O76" i="17"/>
  <c r="M74" i="18" s="1"/>
  <c r="P76" i="17"/>
  <c r="N74" i="18" s="1"/>
  <c r="Q76" i="17"/>
  <c r="O74" i="18" s="1"/>
  <c r="R76" i="17"/>
  <c r="P74" i="18" s="1"/>
  <c r="S76" i="17"/>
  <c r="Q74" i="18" s="1"/>
  <c r="T76" i="17"/>
  <c r="R74" i="18" s="1"/>
  <c r="U76" i="17"/>
  <c r="S74" i="18" s="1"/>
  <c r="J77" i="17"/>
  <c r="H75" i="18" s="1"/>
  <c r="K77" i="17"/>
  <c r="I75" i="18" s="1"/>
  <c r="L77" i="17"/>
  <c r="J75" i="18" s="1"/>
  <c r="M77" i="17"/>
  <c r="K75" i="18" s="1"/>
  <c r="N77" i="17"/>
  <c r="L75" i="18" s="1"/>
  <c r="O77" i="17"/>
  <c r="M75" i="18" s="1"/>
  <c r="P77" i="17"/>
  <c r="N75" i="18" s="1"/>
  <c r="Q77" i="17"/>
  <c r="O75" i="18" s="1"/>
  <c r="R77" i="17"/>
  <c r="P75" i="18" s="1"/>
  <c r="S77" i="17"/>
  <c r="Q75" i="18" s="1"/>
  <c r="T77" i="17"/>
  <c r="R75" i="18" s="1"/>
  <c r="U77" i="17"/>
  <c r="S75" i="18" s="1"/>
  <c r="J78" i="17"/>
  <c r="H76" i="18" s="1"/>
  <c r="K78" i="17"/>
  <c r="I76" i="18" s="1"/>
  <c r="L78" i="17"/>
  <c r="J76" i="18" s="1"/>
  <c r="M78" i="17"/>
  <c r="K76" i="18" s="1"/>
  <c r="N78" i="17"/>
  <c r="L76" i="18" s="1"/>
  <c r="O78" i="17"/>
  <c r="M76" i="18" s="1"/>
  <c r="P78" i="17"/>
  <c r="N76" i="18" s="1"/>
  <c r="Q78" i="17"/>
  <c r="O76" i="18" s="1"/>
  <c r="R78" i="17"/>
  <c r="P76" i="18" s="1"/>
  <c r="S78" i="17"/>
  <c r="Q76" i="18" s="1"/>
  <c r="T78" i="17"/>
  <c r="R76" i="18" s="1"/>
  <c r="U78" i="17"/>
  <c r="S76" i="18" s="1"/>
  <c r="J79" i="17"/>
  <c r="H77" i="18" s="1"/>
  <c r="K79" i="17"/>
  <c r="I77" i="18" s="1"/>
  <c r="L79" i="17"/>
  <c r="J77" i="18" s="1"/>
  <c r="M79" i="17"/>
  <c r="K77" i="18" s="1"/>
  <c r="N79" i="17"/>
  <c r="L77" i="18" s="1"/>
  <c r="O79" i="17"/>
  <c r="M77" i="18" s="1"/>
  <c r="P79" i="17"/>
  <c r="N77" i="18" s="1"/>
  <c r="Q79" i="17"/>
  <c r="O77" i="18" s="1"/>
  <c r="R79" i="17"/>
  <c r="P77" i="18" s="1"/>
  <c r="S79" i="17"/>
  <c r="Q77" i="18" s="1"/>
  <c r="T79" i="17"/>
  <c r="R77" i="18" s="1"/>
  <c r="U79" i="17"/>
  <c r="S77" i="18" s="1"/>
  <c r="J82" i="17"/>
  <c r="H80" i="18" s="1"/>
  <c r="K82" i="17"/>
  <c r="I80" i="18" s="1"/>
  <c r="L82" i="17"/>
  <c r="J80" i="18" s="1"/>
  <c r="M82" i="17"/>
  <c r="K80" i="18" s="1"/>
  <c r="N82" i="17"/>
  <c r="L80" i="18" s="1"/>
  <c r="O82" i="17"/>
  <c r="M80" i="18" s="1"/>
  <c r="P82" i="17"/>
  <c r="N80" i="18" s="1"/>
  <c r="Q82" i="17"/>
  <c r="O80" i="18" s="1"/>
  <c r="R82" i="17"/>
  <c r="P80" i="18" s="1"/>
  <c r="S82" i="17"/>
  <c r="Q80" i="18" s="1"/>
  <c r="T82" i="17"/>
  <c r="R80" i="18" s="1"/>
  <c r="U82" i="17"/>
  <c r="S80" i="18" s="1"/>
  <c r="AJ8" i="10"/>
  <c r="J85" i="17" s="1"/>
  <c r="H83" i="18" s="1"/>
  <c r="AK8" i="10"/>
  <c r="K85" i="17" s="1"/>
  <c r="I83" i="18" s="1"/>
  <c r="AL8" i="10"/>
  <c r="L85" i="17" s="1"/>
  <c r="J83" i="18" s="1"/>
  <c r="AM8" i="10"/>
  <c r="M85" i="17" s="1"/>
  <c r="K83" i="18" s="1"/>
  <c r="AN8" i="10"/>
  <c r="N85" i="17" s="1"/>
  <c r="L83" i="18" s="1"/>
  <c r="AO8" i="10"/>
  <c r="O85" i="17" s="1"/>
  <c r="M83" i="18" s="1"/>
  <c r="AP8" i="10"/>
  <c r="P85" i="17" s="1"/>
  <c r="N83" i="18" s="1"/>
  <c r="AQ8" i="10"/>
  <c r="Q85" i="17" s="1"/>
  <c r="O83" i="18" s="1"/>
  <c r="AR8" i="10"/>
  <c r="R85" i="17" s="1"/>
  <c r="P83" i="18" s="1"/>
  <c r="AS8" i="10"/>
  <c r="S85" i="17" s="1"/>
  <c r="Q83" i="18" s="1"/>
  <c r="AT8" i="10"/>
  <c r="T85" i="17" s="1"/>
  <c r="R83" i="18" s="1"/>
  <c r="AU8" i="10"/>
  <c r="U85" i="17" s="1"/>
  <c r="S83" i="18" s="1"/>
  <c r="AJ10" i="10"/>
  <c r="J86" i="17" s="1"/>
  <c r="H84" i="18" s="1"/>
  <c r="AK10" i="10"/>
  <c r="K86" i="17" s="1"/>
  <c r="I84" i="18" s="1"/>
  <c r="AL10" i="10"/>
  <c r="L86" i="17" s="1"/>
  <c r="J84" i="18" s="1"/>
  <c r="AM10" i="10"/>
  <c r="M86" i="17" s="1"/>
  <c r="AN10" i="10"/>
  <c r="N86" i="17" s="1"/>
  <c r="L84" i="18" s="1"/>
  <c r="AO10" i="10"/>
  <c r="O86" i="17" s="1"/>
  <c r="M84" i="18" s="1"/>
  <c r="AP10" i="10"/>
  <c r="P86" i="17" s="1"/>
  <c r="N84" i="18" s="1"/>
  <c r="AQ10" i="10"/>
  <c r="Q86" i="17" s="1"/>
  <c r="O84" i="18" s="1"/>
  <c r="AR10" i="10"/>
  <c r="R86" i="17" s="1"/>
  <c r="P84" i="18" s="1"/>
  <c r="AS10" i="10"/>
  <c r="S86" i="17" s="1"/>
  <c r="Q84" i="18" s="1"/>
  <c r="AT10" i="10"/>
  <c r="T86" i="17" s="1"/>
  <c r="R84" i="18" s="1"/>
  <c r="AU10" i="10"/>
  <c r="U86" i="17" s="1"/>
  <c r="S84" i="18" s="1"/>
  <c r="AI10" i="9"/>
  <c r="J87" i="17" s="1"/>
  <c r="H85" i="18" s="1"/>
  <c r="AJ10" i="9"/>
  <c r="K87" i="17" s="1"/>
  <c r="I85" i="18" s="1"/>
  <c r="AK10" i="9"/>
  <c r="L87" i="17" s="1"/>
  <c r="J85" i="18" s="1"/>
  <c r="AL10" i="9"/>
  <c r="M87" i="17" s="1"/>
  <c r="K85" i="18" s="1"/>
  <c r="AM10" i="9"/>
  <c r="N87" i="17" s="1"/>
  <c r="L85" i="18" s="1"/>
  <c r="AN10" i="9"/>
  <c r="O87" i="17" s="1"/>
  <c r="M85" i="18" s="1"/>
  <c r="AO10" i="9"/>
  <c r="P87" i="17" s="1"/>
  <c r="N85" i="18" s="1"/>
  <c r="AP10" i="9"/>
  <c r="Q87" i="17" s="1"/>
  <c r="O85" i="18" s="1"/>
  <c r="AQ10" i="9"/>
  <c r="R87" i="17" s="1"/>
  <c r="P85" i="18" s="1"/>
  <c r="AR10" i="9"/>
  <c r="S87" i="17" s="1"/>
  <c r="Q85" i="18" s="1"/>
  <c r="AS10" i="9"/>
  <c r="T87" i="17" s="1"/>
  <c r="R85" i="18" s="1"/>
  <c r="AT10" i="9"/>
  <c r="U87" i="17" s="1"/>
  <c r="S85" i="18" s="1"/>
  <c r="AI11" i="9"/>
  <c r="J88" i="17" s="1"/>
  <c r="H86" i="18" s="1"/>
  <c r="AJ11" i="9"/>
  <c r="K88" i="17" s="1"/>
  <c r="I86" i="18" s="1"/>
  <c r="AK11" i="9"/>
  <c r="L88" i="17" s="1"/>
  <c r="J86" i="18" s="1"/>
  <c r="AL11" i="9"/>
  <c r="M88" i="17" s="1"/>
  <c r="K86" i="18" s="1"/>
  <c r="AM11" i="9"/>
  <c r="N88" i="17" s="1"/>
  <c r="L86" i="18" s="1"/>
  <c r="AN11" i="9"/>
  <c r="O88" i="17" s="1"/>
  <c r="M86" i="18" s="1"/>
  <c r="AO11" i="9"/>
  <c r="P88" i="17" s="1"/>
  <c r="N86" i="18" s="1"/>
  <c r="AP11" i="9"/>
  <c r="Q88" i="17" s="1"/>
  <c r="O86" i="18" s="1"/>
  <c r="AQ11" i="9"/>
  <c r="R88" i="17" s="1"/>
  <c r="P86" i="18" s="1"/>
  <c r="AR11" i="9"/>
  <c r="S88" i="17" s="1"/>
  <c r="Q86" i="18" s="1"/>
  <c r="AS11" i="9"/>
  <c r="T88" i="17" s="1"/>
  <c r="R86" i="18" s="1"/>
  <c r="AT11" i="9"/>
  <c r="U88" i="17" s="1"/>
  <c r="S86" i="18" s="1"/>
  <c r="AI12" i="9"/>
  <c r="J89" i="17" s="1"/>
  <c r="H87" i="18" s="1"/>
  <c r="AJ12" i="9"/>
  <c r="K89" i="17" s="1"/>
  <c r="I87" i="18" s="1"/>
  <c r="AK12" i="9"/>
  <c r="L89" i="17" s="1"/>
  <c r="J87" i="18" s="1"/>
  <c r="AL12" i="9"/>
  <c r="M89" i="17" s="1"/>
  <c r="K87" i="18" s="1"/>
  <c r="AM12" i="9"/>
  <c r="N89" i="17" s="1"/>
  <c r="L87" i="18" s="1"/>
  <c r="AN12" i="9"/>
  <c r="O89" i="17" s="1"/>
  <c r="M87" i="18" s="1"/>
  <c r="AO12" i="9"/>
  <c r="P89" i="17" s="1"/>
  <c r="N87" i="18" s="1"/>
  <c r="AP12" i="9"/>
  <c r="Q89" i="17" s="1"/>
  <c r="O87" i="18" s="1"/>
  <c r="AQ12" i="9"/>
  <c r="R89" i="17" s="1"/>
  <c r="P87" i="18" s="1"/>
  <c r="AR12" i="9"/>
  <c r="S89" i="17" s="1"/>
  <c r="Q87" i="18" s="1"/>
  <c r="AS12" i="9"/>
  <c r="T89" i="17" s="1"/>
  <c r="R87" i="18" s="1"/>
  <c r="AT12" i="9"/>
  <c r="U89" i="17"/>
  <c r="S87" i="18" s="1"/>
  <c r="AI13" i="9"/>
  <c r="J90" i="17" s="1"/>
  <c r="H88" i="18" s="1"/>
  <c r="AJ13" i="9"/>
  <c r="K90" i="17" s="1"/>
  <c r="I88" i="18" s="1"/>
  <c r="AK13" i="9"/>
  <c r="L90" i="17" s="1"/>
  <c r="J88" i="18" s="1"/>
  <c r="AL13" i="9"/>
  <c r="M90" i="17" s="1"/>
  <c r="K88" i="18" s="1"/>
  <c r="AM13" i="9"/>
  <c r="N90" i="17" s="1"/>
  <c r="L88" i="18" s="1"/>
  <c r="AN13" i="9"/>
  <c r="O90" i="17" s="1"/>
  <c r="M88" i="18" s="1"/>
  <c r="AO13" i="9"/>
  <c r="P90" i="17" s="1"/>
  <c r="N88" i="18" s="1"/>
  <c r="AP13" i="9"/>
  <c r="Q90" i="17" s="1"/>
  <c r="O88" i="18" s="1"/>
  <c r="AQ13" i="9"/>
  <c r="R90" i="17" s="1"/>
  <c r="P88" i="18" s="1"/>
  <c r="AR13" i="9"/>
  <c r="S90" i="17" s="1"/>
  <c r="Q88" i="18" s="1"/>
  <c r="AS13" i="9"/>
  <c r="T90" i="17" s="1"/>
  <c r="R88" i="18" s="1"/>
  <c r="AT13" i="9"/>
  <c r="U90" i="17" s="1"/>
  <c r="S88" i="18" s="1"/>
  <c r="AI14" i="9"/>
  <c r="J91" i="17" s="1"/>
  <c r="H89" i="18" s="1"/>
  <c r="AJ14" i="9"/>
  <c r="K91" i="17" s="1"/>
  <c r="I89" i="18" s="1"/>
  <c r="AK14" i="9"/>
  <c r="L91" i="17" s="1"/>
  <c r="J89" i="18" s="1"/>
  <c r="AL14" i="9"/>
  <c r="M91" i="17" s="1"/>
  <c r="K89" i="18" s="1"/>
  <c r="AM14" i="9"/>
  <c r="N91" i="17" s="1"/>
  <c r="L89" i="18" s="1"/>
  <c r="AN14" i="9"/>
  <c r="O91" i="17" s="1"/>
  <c r="M89" i="18" s="1"/>
  <c r="AO14" i="9"/>
  <c r="P91" i="17" s="1"/>
  <c r="N89" i="18" s="1"/>
  <c r="AP14" i="9"/>
  <c r="Q91" i="17" s="1"/>
  <c r="O89" i="18" s="1"/>
  <c r="AQ14" i="9"/>
  <c r="R91" i="17" s="1"/>
  <c r="P89" i="18" s="1"/>
  <c r="AR14" i="9"/>
  <c r="S91" i="17" s="1"/>
  <c r="Q89" i="18" s="1"/>
  <c r="AS14" i="9"/>
  <c r="T91" i="17" s="1"/>
  <c r="R89" i="18" s="1"/>
  <c r="AT14" i="9"/>
  <c r="U91" i="17" s="1"/>
  <c r="S89" i="18" s="1"/>
  <c r="AI15" i="9"/>
  <c r="J92" i="17" s="1"/>
  <c r="H90" i="18" s="1"/>
  <c r="AJ15" i="9"/>
  <c r="K92" i="17" s="1"/>
  <c r="I90" i="18" s="1"/>
  <c r="AK15" i="9"/>
  <c r="L92" i="17" s="1"/>
  <c r="J90" i="18" s="1"/>
  <c r="AL15" i="9"/>
  <c r="M92" i="17" s="1"/>
  <c r="K90" i="18" s="1"/>
  <c r="AM15" i="9"/>
  <c r="N92" i="17" s="1"/>
  <c r="L90" i="18" s="1"/>
  <c r="AN15" i="9"/>
  <c r="O92" i="17" s="1"/>
  <c r="M90" i="18" s="1"/>
  <c r="AO15" i="9"/>
  <c r="P92" i="17" s="1"/>
  <c r="N90" i="18" s="1"/>
  <c r="AP15" i="9"/>
  <c r="Q92" i="17" s="1"/>
  <c r="O90" i="18" s="1"/>
  <c r="AQ15" i="9"/>
  <c r="R92" i="17" s="1"/>
  <c r="P90" i="18" s="1"/>
  <c r="AR15" i="9"/>
  <c r="S92" i="17" s="1"/>
  <c r="Q90" i="18" s="1"/>
  <c r="AS15" i="9"/>
  <c r="T92" i="17" s="1"/>
  <c r="R90" i="18" s="1"/>
  <c r="AT15" i="9"/>
  <c r="U92" i="17" s="1"/>
  <c r="S90" i="18" s="1"/>
  <c r="AI16" i="9"/>
  <c r="J93" i="17" s="1"/>
  <c r="H91" i="18" s="1"/>
  <c r="AJ16" i="9"/>
  <c r="K93" i="17" s="1"/>
  <c r="I91" i="18" s="1"/>
  <c r="AK16" i="9"/>
  <c r="L93" i="17" s="1"/>
  <c r="J91" i="18" s="1"/>
  <c r="AL16" i="9"/>
  <c r="M93" i="17" s="1"/>
  <c r="K91" i="18" s="1"/>
  <c r="AM16" i="9"/>
  <c r="N93" i="17" s="1"/>
  <c r="L91" i="18" s="1"/>
  <c r="AN16" i="9"/>
  <c r="O93" i="17" s="1"/>
  <c r="M91" i="18" s="1"/>
  <c r="AO16" i="9"/>
  <c r="P93" i="17" s="1"/>
  <c r="N91" i="18" s="1"/>
  <c r="AP16" i="9"/>
  <c r="Q93" i="17" s="1"/>
  <c r="O91" i="18" s="1"/>
  <c r="AQ16" i="9"/>
  <c r="R93" i="17" s="1"/>
  <c r="P91" i="18" s="1"/>
  <c r="AR16" i="9"/>
  <c r="S93" i="17" s="1"/>
  <c r="Q91" i="18" s="1"/>
  <c r="AS16" i="9"/>
  <c r="T93" i="17" s="1"/>
  <c r="R91" i="18" s="1"/>
  <c r="AT16" i="9"/>
  <c r="U93" i="17" s="1"/>
  <c r="S91" i="18" s="1"/>
  <c r="AI17" i="9"/>
  <c r="J94" i="17" s="1"/>
  <c r="H92" i="18" s="1"/>
  <c r="AJ17" i="9"/>
  <c r="K94" i="17" s="1"/>
  <c r="I92" i="18" s="1"/>
  <c r="AK17" i="9"/>
  <c r="L94" i="17" s="1"/>
  <c r="J92" i="18" s="1"/>
  <c r="AL17" i="9"/>
  <c r="M94" i="17" s="1"/>
  <c r="K92" i="18" s="1"/>
  <c r="AM17" i="9"/>
  <c r="N94" i="17" s="1"/>
  <c r="L92" i="18" s="1"/>
  <c r="AN17" i="9"/>
  <c r="O94" i="17" s="1"/>
  <c r="M92" i="18" s="1"/>
  <c r="AO17" i="9"/>
  <c r="P94" i="17" s="1"/>
  <c r="N92" i="18" s="1"/>
  <c r="AP17" i="9"/>
  <c r="Q94" i="17" s="1"/>
  <c r="O92" i="18" s="1"/>
  <c r="AQ17" i="9"/>
  <c r="R94" i="17" s="1"/>
  <c r="P92" i="18" s="1"/>
  <c r="AR17" i="9"/>
  <c r="S94" i="17" s="1"/>
  <c r="Q92" i="18" s="1"/>
  <c r="AS17" i="9"/>
  <c r="T94" i="17" s="1"/>
  <c r="R92" i="18" s="1"/>
  <c r="AT17" i="9"/>
  <c r="U94" i="17" s="1"/>
  <c r="S92" i="18" s="1"/>
  <c r="AI18" i="9"/>
  <c r="J95" i="17" s="1"/>
  <c r="H93" i="18" s="1"/>
  <c r="AJ18" i="9"/>
  <c r="K95" i="17" s="1"/>
  <c r="I93" i="18" s="1"/>
  <c r="AK18" i="9"/>
  <c r="L95" i="17" s="1"/>
  <c r="J93" i="18" s="1"/>
  <c r="AL18" i="9"/>
  <c r="M95" i="17" s="1"/>
  <c r="K93" i="18" s="1"/>
  <c r="AM18" i="9"/>
  <c r="N95" i="17" s="1"/>
  <c r="L93" i="18" s="1"/>
  <c r="AN18" i="9"/>
  <c r="O95" i="17" s="1"/>
  <c r="M93" i="18" s="1"/>
  <c r="AO18" i="9"/>
  <c r="P95" i="17" s="1"/>
  <c r="N93" i="18" s="1"/>
  <c r="AP18" i="9"/>
  <c r="Q95" i="17" s="1"/>
  <c r="AQ18" i="9"/>
  <c r="R95" i="17" s="1"/>
  <c r="P93" i="18" s="1"/>
  <c r="AR18" i="9"/>
  <c r="S95" i="17" s="1"/>
  <c r="Q93" i="18" s="1"/>
  <c r="AS18" i="9"/>
  <c r="T95" i="17" s="1"/>
  <c r="R93" i="18" s="1"/>
  <c r="AT18" i="9"/>
  <c r="U95" i="17" s="1"/>
  <c r="S93" i="18" s="1"/>
  <c r="AI19" i="9"/>
  <c r="J96" i="17" s="1"/>
  <c r="H94" i="18" s="1"/>
  <c r="AJ19" i="9"/>
  <c r="K96" i="17" s="1"/>
  <c r="I94" i="18" s="1"/>
  <c r="AK19" i="9"/>
  <c r="L96" i="17" s="1"/>
  <c r="J94" i="18" s="1"/>
  <c r="AL19" i="9"/>
  <c r="M96" i="17" s="1"/>
  <c r="K94" i="18" s="1"/>
  <c r="AM19" i="9"/>
  <c r="N96" i="17" s="1"/>
  <c r="L94" i="18" s="1"/>
  <c r="AN19" i="9"/>
  <c r="O96" i="17" s="1"/>
  <c r="M94" i="18" s="1"/>
  <c r="AO19" i="9"/>
  <c r="P96" i="17" s="1"/>
  <c r="N94" i="18" s="1"/>
  <c r="AP19" i="9"/>
  <c r="Q96" i="17" s="1"/>
  <c r="O94" i="18" s="1"/>
  <c r="AQ19" i="9"/>
  <c r="R96" i="17" s="1"/>
  <c r="P94" i="18" s="1"/>
  <c r="AR19" i="9"/>
  <c r="S96" i="17" s="1"/>
  <c r="Q94" i="18" s="1"/>
  <c r="AS19" i="9"/>
  <c r="T96" i="17" s="1"/>
  <c r="R94" i="18" s="1"/>
  <c r="AT19" i="9"/>
  <c r="U96" i="17" s="1"/>
  <c r="S94" i="18" s="1"/>
  <c r="H205" i="18"/>
  <c r="I205" i="18"/>
  <c r="J205" i="18"/>
  <c r="K205" i="18"/>
  <c r="L205" i="18"/>
  <c r="M205" i="18"/>
  <c r="N205" i="18"/>
  <c r="O205" i="18"/>
  <c r="P205" i="18"/>
  <c r="Q205" i="18"/>
  <c r="R205" i="18"/>
  <c r="S205" i="18"/>
  <c r="H206" i="18"/>
  <c r="I206" i="18"/>
  <c r="J206" i="18"/>
  <c r="K206" i="18"/>
  <c r="L206" i="18"/>
  <c r="M206" i="18"/>
  <c r="N206" i="18"/>
  <c r="O206" i="18"/>
  <c r="P206" i="18"/>
  <c r="Q206" i="18"/>
  <c r="R206" i="18"/>
  <c r="S206" i="18"/>
  <c r="H207" i="18"/>
  <c r="I207" i="18"/>
  <c r="J207" i="18"/>
  <c r="K207" i="18"/>
  <c r="L207" i="18"/>
  <c r="M207" i="18"/>
  <c r="N207" i="18"/>
  <c r="O207" i="18"/>
  <c r="P207" i="18"/>
  <c r="Q207" i="18"/>
  <c r="R207" i="18"/>
  <c r="S207" i="18"/>
  <c r="H208" i="18"/>
  <c r="I208" i="18"/>
  <c r="J208" i="18"/>
  <c r="K208" i="18"/>
  <c r="L208" i="18"/>
  <c r="M208" i="18"/>
  <c r="N208" i="18"/>
  <c r="O208" i="18"/>
  <c r="P208" i="18"/>
  <c r="Q208" i="18"/>
  <c r="R208" i="18"/>
  <c r="S208" i="18"/>
  <c r="H209" i="18"/>
  <c r="I209" i="18"/>
  <c r="J209" i="18"/>
  <c r="K209" i="18"/>
  <c r="L209" i="18"/>
  <c r="M209" i="18"/>
  <c r="N209" i="18"/>
  <c r="O209" i="18"/>
  <c r="P209" i="18"/>
  <c r="Q209" i="18"/>
  <c r="R209" i="18"/>
  <c r="S209" i="18"/>
  <c r="H210" i="18"/>
  <c r="I210" i="18"/>
  <c r="J210" i="18"/>
  <c r="K210" i="18"/>
  <c r="L210" i="18"/>
  <c r="M210" i="18"/>
  <c r="N210" i="18"/>
  <c r="O210" i="18"/>
  <c r="P210" i="18"/>
  <c r="Q210" i="18"/>
  <c r="R210" i="18"/>
  <c r="S210" i="18"/>
  <c r="H211" i="18"/>
  <c r="I211" i="18"/>
  <c r="J211" i="18"/>
  <c r="K211" i="18"/>
  <c r="L211" i="18"/>
  <c r="M211" i="18"/>
  <c r="N211" i="18"/>
  <c r="O211" i="18"/>
  <c r="P211" i="18"/>
  <c r="Q211" i="18"/>
  <c r="R211" i="18"/>
  <c r="S211" i="18"/>
  <c r="H212" i="18"/>
  <c r="I212" i="18"/>
  <c r="J212" i="18"/>
  <c r="K212" i="18"/>
  <c r="L212" i="18"/>
  <c r="M212" i="18"/>
  <c r="N212" i="18"/>
  <c r="O212" i="18"/>
  <c r="P212" i="18"/>
  <c r="Q212" i="18"/>
  <c r="R212" i="18"/>
  <c r="S212" i="18"/>
  <c r="H213" i="18"/>
  <c r="I213" i="18"/>
  <c r="J213" i="18"/>
  <c r="K213" i="18"/>
  <c r="L213" i="18"/>
  <c r="M213" i="18"/>
  <c r="N213" i="18"/>
  <c r="O213" i="18"/>
  <c r="P213" i="18"/>
  <c r="Q213" i="18"/>
  <c r="R213" i="18"/>
  <c r="S213" i="18"/>
  <c r="H214" i="18"/>
  <c r="I214" i="18"/>
  <c r="J214" i="18"/>
  <c r="K214" i="18"/>
  <c r="L214" i="18"/>
  <c r="M214" i="18"/>
  <c r="N214" i="18"/>
  <c r="O214" i="18"/>
  <c r="P214" i="18"/>
  <c r="Q214" i="18"/>
  <c r="R214" i="18"/>
  <c r="S214" i="18"/>
  <c r="H215" i="18"/>
  <c r="I215" i="18"/>
  <c r="J215" i="18"/>
  <c r="K215" i="18"/>
  <c r="L215" i="18"/>
  <c r="M215" i="18"/>
  <c r="N215" i="18"/>
  <c r="O215" i="18"/>
  <c r="P215" i="18"/>
  <c r="Q215" i="18"/>
  <c r="R215" i="18"/>
  <c r="S215" i="18"/>
  <c r="H216" i="18"/>
  <c r="I216" i="18"/>
  <c r="J216" i="18"/>
  <c r="K216" i="18"/>
  <c r="L216" i="18"/>
  <c r="M216" i="18"/>
  <c r="N216" i="18"/>
  <c r="O216" i="18"/>
  <c r="P216" i="18"/>
  <c r="Q216" i="18"/>
  <c r="R216" i="18"/>
  <c r="S216" i="18"/>
  <c r="H217" i="18"/>
  <c r="I217" i="18"/>
  <c r="J217" i="18"/>
  <c r="K217" i="18"/>
  <c r="L217" i="18"/>
  <c r="M217" i="18"/>
  <c r="N217" i="18"/>
  <c r="O217" i="18"/>
  <c r="P217" i="18"/>
  <c r="Q217" i="18"/>
  <c r="R217" i="18"/>
  <c r="S217" i="18"/>
  <c r="H218" i="18"/>
  <c r="I218" i="18"/>
  <c r="J218" i="18"/>
  <c r="K218" i="18"/>
  <c r="L218" i="18"/>
  <c r="M218" i="18"/>
  <c r="N218" i="18"/>
  <c r="O218" i="18"/>
  <c r="P218" i="18"/>
  <c r="Q218" i="18"/>
  <c r="R218" i="18"/>
  <c r="S218" i="18"/>
  <c r="H219" i="18"/>
  <c r="I219" i="18"/>
  <c r="J219" i="18"/>
  <c r="K219" i="18"/>
  <c r="L219" i="18"/>
  <c r="M219" i="18"/>
  <c r="N219" i="18"/>
  <c r="O219" i="18"/>
  <c r="P219" i="18"/>
  <c r="Q219" i="18"/>
  <c r="R219" i="18"/>
  <c r="S219" i="18"/>
  <c r="H220" i="18"/>
  <c r="I220" i="18"/>
  <c r="J220" i="18"/>
  <c r="K220" i="18"/>
  <c r="L220" i="18"/>
  <c r="M220" i="18"/>
  <c r="N220" i="18"/>
  <c r="O220" i="18"/>
  <c r="P220" i="18"/>
  <c r="Q220" i="18"/>
  <c r="R220" i="18"/>
  <c r="S220" i="18"/>
  <c r="H221" i="18"/>
  <c r="I221" i="18"/>
  <c r="J221" i="18"/>
  <c r="K221" i="18"/>
  <c r="L221" i="18"/>
  <c r="M221" i="18"/>
  <c r="N221" i="18"/>
  <c r="O221" i="18"/>
  <c r="P221" i="18"/>
  <c r="Q221" i="18"/>
  <c r="R221" i="18"/>
  <c r="S221" i="18"/>
  <c r="H222" i="18"/>
  <c r="I222" i="18"/>
  <c r="J222" i="18"/>
  <c r="K222" i="18"/>
  <c r="L222" i="18"/>
  <c r="M222" i="18"/>
  <c r="N222" i="18"/>
  <c r="O222" i="18"/>
  <c r="P222" i="18"/>
  <c r="Q222" i="18"/>
  <c r="R222" i="18"/>
  <c r="S222" i="18"/>
  <c r="AI21" i="7"/>
  <c r="J234" i="17" s="1"/>
  <c r="AJ21" i="7"/>
  <c r="K234" i="17" s="1"/>
  <c r="I232" i="18" s="1"/>
  <c r="AK21" i="7"/>
  <c r="L234" i="17" s="1"/>
  <c r="J232" i="18" s="1"/>
  <c r="AL21" i="7"/>
  <c r="M234" i="17" s="1"/>
  <c r="K232" i="18" s="1"/>
  <c r="AM21" i="7"/>
  <c r="N234" i="17" s="1"/>
  <c r="L232" i="18" s="1"/>
  <c r="AN21" i="7"/>
  <c r="O234" i="17" s="1"/>
  <c r="M232" i="18" s="1"/>
  <c r="AO21" i="7"/>
  <c r="P234" i="17" s="1"/>
  <c r="N232" i="18" s="1"/>
  <c r="AP21" i="7"/>
  <c r="Q234" i="17" s="1"/>
  <c r="O232" i="18" s="1"/>
  <c r="AQ21" i="7"/>
  <c r="R234" i="17" s="1"/>
  <c r="P232" i="18" s="1"/>
  <c r="AR21" i="7"/>
  <c r="S234" i="17" s="1"/>
  <c r="Q232" i="18" s="1"/>
  <c r="AS21" i="7"/>
  <c r="T234" i="17" s="1"/>
  <c r="R232" i="18" s="1"/>
  <c r="AT21" i="7"/>
  <c r="U234" i="17" s="1"/>
  <c r="S232" i="18" s="1"/>
  <c r="J235" i="17"/>
  <c r="K235" i="17"/>
  <c r="I233" i="18" s="1"/>
  <c r="L235" i="17"/>
  <c r="J233" i="18" s="1"/>
  <c r="M235" i="17"/>
  <c r="K233" i="18" s="1"/>
  <c r="N235" i="17"/>
  <c r="L233" i="18" s="1"/>
  <c r="O235" i="17"/>
  <c r="M233" i="18" s="1"/>
  <c r="P235" i="17"/>
  <c r="N233" i="18" s="1"/>
  <c r="Q235" i="17"/>
  <c r="O233" i="18" s="1"/>
  <c r="R235" i="17"/>
  <c r="P233" i="18" s="1"/>
  <c r="S235" i="17"/>
  <c r="Q233" i="18" s="1"/>
  <c r="T235" i="17"/>
  <c r="R233" i="18" s="1"/>
  <c r="U235" i="17"/>
  <c r="S233" i="18" s="1"/>
  <c r="J236" i="17"/>
  <c r="K236" i="17"/>
  <c r="I234" i="18" s="1"/>
  <c r="L236" i="17"/>
  <c r="J234" i="18" s="1"/>
  <c r="M236" i="17"/>
  <c r="K234" i="18" s="1"/>
  <c r="N236" i="17"/>
  <c r="L234" i="18" s="1"/>
  <c r="O236" i="17"/>
  <c r="M234" i="18" s="1"/>
  <c r="P236" i="17"/>
  <c r="N234" i="18" s="1"/>
  <c r="Q236" i="17"/>
  <c r="O234" i="18" s="1"/>
  <c r="R236" i="17"/>
  <c r="P234" i="18" s="1"/>
  <c r="S236" i="17"/>
  <c r="Q234" i="18" s="1"/>
  <c r="T236" i="17"/>
  <c r="R234" i="18" s="1"/>
  <c r="U236" i="17"/>
  <c r="S234" i="18" s="1"/>
  <c r="J237" i="17"/>
  <c r="K237" i="17"/>
  <c r="I235" i="18" s="1"/>
  <c r="L237" i="17"/>
  <c r="J235" i="18" s="1"/>
  <c r="M237" i="17"/>
  <c r="K235" i="18" s="1"/>
  <c r="N237" i="17"/>
  <c r="L235" i="18" s="1"/>
  <c r="O237" i="17"/>
  <c r="M235" i="18" s="1"/>
  <c r="P237" i="17"/>
  <c r="N235" i="18" s="1"/>
  <c r="Q237" i="17"/>
  <c r="O235" i="18" s="1"/>
  <c r="R237" i="17"/>
  <c r="P235" i="18" s="1"/>
  <c r="S237" i="17"/>
  <c r="Q235" i="18" s="1"/>
  <c r="T237" i="17"/>
  <c r="R235" i="18" s="1"/>
  <c r="U237" i="17"/>
  <c r="S235" i="18" s="1"/>
  <c r="J238" i="17"/>
  <c r="K238" i="17"/>
  <c r="I236" i="18" s="1"/>
  <c r="L238" i="17"/>
  <c r="J236" i="18" s="1"/>
  <c r="M238" i="17"/>
  <c r="K236" i="18" s="1"/>
  <c r="N238" i="17"/>
  <c r="L236" i="18" s="1"/>
  <c r="O238" i="17"/>
  <c r="M236" i="18" s="1"/>
  <c r="P238" i="17"/>
  <c r="N236" i="18" s="1"/>
  <c r="Q238" i="17"/>
  <c r="O236" i="18" s="1"/>
  <c r="R238" i="17"/>
  <c r="P236" i="18" s="1"/>
  <c r="S238" i="17"/>
  <c r="Q236" i="18" s="1"/>
  <c r="T238" i="17"/>
  <c r="R236" i="18" s="1"/>
  <c r="U238" i="17"/>
  <c r="S236" i="18" s="1"/>
  <c r="J239" i="17"/>
  <c r="K239" i="17"/>
  <c r="I237" i="18" s="1"/>
  <c r="L239" i="17"/>
  <c r="J237" i="18" s="1"/>
  <c r="M239" i="17"/>
  <c r="K237" i="18" s="1"/>
  <c r="N239" i="17"/>
  <c r="L237" i="18" s="1"/>
  <c r="O239" i="17"/>
  <c r="M237" i="18" s="1"/>
  <c r="P239" i="17"/>
  <c r="N237" i="18" s="1"/>
  <c r="Q239" i="17"/>
  <c r="O237" i="18" s="1"/>
  <c r="R239" i="17"/>
  <c r="P237" i="18" s="1"/>
  <c r="S239" i="17"/>
  <c r="Q237" i="18" s="1"/>
  <c r="T239" i="17"/>
  <c r="R237" i="18" s="1"/>
  <c r="U239" i="17"/>
  <c r="S237" i="18" s="1"/>
  <c r="J240" i="17"/>
  <c r="K240" i="17"/>
  <c r="I238" i="18" s="1"/>
  <c r="L240" i="17"/>
  <c r="J238" i="18" s="1"/>
  <c r="M240" i="17"/>
  <c r="K238" i="18" s="1"/>
  <c r="N240" i="17"/>
  <c r="L238" i="18" s="1"/>
  <c r="O240" i="17"/>
  <c r="M238" i="18" s="1"/>
  <c r="P240" i="17"/>
  <c r="N238" i="18" s="1"/>
  <c r="Q240" i="17"/>
  <c r="O238" i="18" s="1"/>
  <c r="R240" i="17"/>
  <c r="P238" i="18" s="1"/>
  <c r="S240" i="17"/>
  <c r="Q238" i="18" s="1"/>
  <c r="T240" i="17"/>
  <c r="R238" i="18" s="1"/>
  <c r="U240" i="17"/>
  <c r="S238" i="18" s="1"/>
  <c r="J241" i="17"/>
  <c r="K241" i="17"/>
  <c r="I239" i="18" s="1"/>
  <c r="L241" i="17"/>
  <c r="J239" i="18" s="1"/>
  <c r="M241" i="17"/>
  <c r="K239" i="18" s="1"/>
  <c r="N241" i="17"/>
  <c r="L239" i="18" s="1"/>
  <c r="O241" i="17"/>
  <c r="M239" i="18" s="1"/>
  <c r="P241" i="17"/>
  <c r="N239" i="18" s="1"/>
  <c r="Q241" i="17"/>
  <c r="O239" i="18" s="1"/>
  <c r="R241" i="17"/>
  <c r="P239" i="18" s="1"/>
  <c r="S241" i="17"/>
  <c r="Q239" i="18" s="1"/>
  <c r="T241" i="17"/>
  <c r="R239" i="18" s="1"/>
  <c r="U241" i="17"/>
  <c r="S239" i="18" s="1"/>
  <c r="J242" i="17"/>
  <c r="K242" i="17"/>
  <c r="I240" i="18" s="1"/>
  <c r="L242" i="17"/>
  <c r="J240" i="18" s="1"/>
  <c r="M242" i="17"/>
  <c r="K240" i="18" s="1"/>
  <c r="N242" i="17"/>
  <c r="L240" i="18" s="1"/>
  <c r="O242" i="17"/>
  <c r="M240" i="18" s="1"/>
  <c r="P242" i="17"/>
  <c r="N240" i="18" s="1"/>
  <c r="Q242" i="17"/>
  <c r="O240" i="18" s="1"/>
  <c r="R242" i="17"/>
  <c r="P240" i="18" s="1"/>
  <c r="S242" i="17"/>
  <c r="Q240" i="18" s="1"/>
  <c r="T242" i="17"/>
  <c r="R240" i="18" s="1"/>
  <c r="U242" i="17"/>
  <c r="S240" i="18" s="1"/>
  <c r="AI34" i="7"/>
  <c r="J243" i="17" s="1"/>
  <c r="AJ34" i="7"/>
  <c r="K243" i="17" s="1"/>
  <c r="I241" i="18" s="1"/>
  <c r="AK34" i="7"/>
  <c r="L243" i="17" s="1"/>
  <c r="J241" i="18" s="1"/>
  <c r="AL34" i="7"/>
  <c r="M243" i="17" s="1"/>
  <c r="K241" i="18" s="1"/>
  <c r="AM34" i="7"/>
  <c r="N243" i="17" s="1"/>
  <c r="L241" i="18" s="1"/>
  <c r="AN34" i="7"/>
  <c r="O243" i="17" s="1"/>
  <c r="M241" i="18" s="1"/>
  <c r="AO34" i="7"/>
  <c r="P243" i="17" s="1"/>
  <c r="N241" i="18" s="1"/>
  <c r="AP34" i="7"/>
  <c r="Q243" i="17" s="1"/>
  <c r="O241" i="18" s="1"/>
  <c r="AQ34" i="7"/>
  <c r="R243" i="17" s="1"/>
  <c r="P241" i="18" s="1"/>
  <c r="AR34" i="7"/>
  <c r="S243" i="17" s="1"/>
  <c r="Q241" i="18" s="1"/>
  <c r="AS34" i="7"/>
  <c r="T243" i="17" s="1"/>
  <c r="R241" i="18" s="1"/>
  <c r="AT34" i="7"/>
  <c r="U243" i="17" s="1"/>
  <c r="S241" i="18" s="1"/>
  <c r="J244" i="17"/>
  <c r="K244" i="17"/>
  <c r="I242" i="18" s="1"/>
  <c r="L244" i="17"/>
  <c r="J242" i="18" s="1"/>
  <c r="M244" i="17"/>
  <c r="K242" i="18" s="1"/>
  <c r="N244" i="17"/>
  <c r="L242" i="18" s="1"/>
  <c r="O244" i="17"/>
  <c r="M242" i="18" s="1"/>
  <c r="P244" i="17"/>
  <c r="N242" i="18" s="1"/>
  <c r="Q244" i="17"/>
  <c r="O242" i="18" s="1"/>
  <c r="R244" i="17"/>
  <c r="P242" i="18" s="1"/>
  <c r="S244" i="17"/>
  <c r="Q242" i="18" s="1"/>
  <c r="T244" i="17"/>
  <c r="R242" i="18" s="1"/>
  <c r="U244" i="17"/>
  <c r="S242" i="18" s="1"/>
  <c r="J245" i="17"/>
  <c r="K245" i="17"/>
  <c r="I243" i="18" s="1"/>
  <c r="L245" i="17"/>
  <c r="J243" i="18" s="1"/>
  <c r="M245" i="17"/>
  <c r="K243" i="18" s="1"/>
  <c r="N245" i="17"/>
  <c r="L243" i="18" s="1"/>
  <c r="O245" i="17"/>
  <c r="M243" i="18" s="1"/>
  <c r="P245" i="17"/>
  <c r="N243" i="18" s="1"/>
  <c r="Q245" i="17"/>
  <c r="O243" i="18" s="1"/>
  <c r="R245" i="17"/>
  <c r="P243" i="18" s="1"/>
  <c r="S245" i="17"/>
  <c r="Q243" i="18" s="1"/>
  <c r="T245" i="17"/>
  <c r="R243" i="18" s="1"/>
  <c r="U245" i="17"/>
  <c r="S243" i="18" s="1"/>
  <c r="J246" i="17"/>
  <c r="K246" i="17"/>
  <c r="I244" i="18" s="1"/>
  <c r="L246" i="17"/>
  <c r="J244" i="18" s="1"/>
  <c r="M246" i="17"/>
  <c r="K244" i="18" s="1"/>
  <c r="N246" i="17"/>
  <c r="L244" i="18" s="1"/>
  <c r="O246" i="17"/>
  <c r="M244" i="18" s="1"/>
  <c r="P246" i="17"/>
  <c r="N244" i="18" s="1"/>
  <c r="Q246" i="17"/>
  <c r="O244" i="18" s="1"/>
  <c r="R246" i="17"/>
  <c r="P244" i="18" s="1"/>
  <c r="S246" i="17"/>
  <c r="Q244" i="18" s="1"/>
  <c r="T246" i="17"/>
  <c r="R244" i="18" s="1"/>
  <c r="U246" i="17"/>
  <c r="S244" i="18" s="1"/>
  <c r="J247" i="17"/>
  <c r="K247" i="17"/>
  <c r="I245" i="18" s="1"/>
  <c r="L247" i="17"/>
  <c r="J245" i="18" s="1"/>
  <c r="M247" i="17"/>
  <c r="K245" i="18" s="1"/>
  <c r="N247" i="17"/>
  <c r="L245" i="18" s="1"/>
  <c r="O247" i="17"/>
  <c r="M245" i="18" s="1"/>
  <c r="P247" i="17"/>
  <c r="N245" i="18" s="1"/>
  <c r="Q247" i="17"/>
  <c r="O245" i="18" s="1"/>
  <c r="R247" i="17"/>
  <c r="P245" i="18" s="1"/>
  <c r="S247" i="17"/>
  <c r="Q245" i="18" s="1"/>
  <c r="T247" i="17"/>
  <c r="R245" i="18" s="1"/>
  <c r="U247" i="17"/>
  <c r="S245" i="18" s="1"/>
  <c r="J248" i="17"/>
  <c r="K248" i="17"/>
  <c r="I246" i="18" s="1"/>
  <c r="L248" i="17"/>
  <c r="J246" i="18" s="1"/>
  <c r="M248" i="17"/>
  <c r="K246" i="18" s="1"/>
  <c r="N248" i="17"/>
  <c r="L246" i="18" s="1"/>
  <c r="O248" i="17"/>
  <c r="M246" i="18" s="1"/>
  <c r="P248" i="17"/>
  <c r="N246" i="18" s="1"/>
  <c r="Q248" i="17"/>
  <c r="O246" i="18" s="1"/>
  <c r="R248" i="17"/>
  <c r="P246" i="18" s="1"/>
  <c r="S248" i="17"/>
  <c r="Q246" i="18" s="1"/>
  <c r="T248" i="17"/>
  <c r="R246" i="18" s="1"/>
  <c r="U248" i="17"/>
  <c r="S246" i="18" s="1"/>
  <c r="J249" i="17"/>
  <c r="K249" i="17"/>
  <c r="I247" i="18" s="1"/>
  <c r="L249" i="17"/>
  <c r="J247" i="18" s="1"/>
  <c r="M249" i="17"/>
  <c r="K247" i="18" s="1"/>
  <c r="N249" i="17"/>
  <c r="L247" i="18" s="1"/>
  <c r="O249" i="17"/>
  <c r="M247" i="18" s="1"/>
  <c r="P249" i="17"/>
  <c r="N247" i="18" s="1"/>
  <c r="Q249" i="17"/>
  <c r="O247" i="18" s="1"/>
  <c r="R249" i="17"/>
  <c r="P247" i="18" s="1"/>
  <c r="S249" i="17"/>
  <c r="Q247" i="18" s="1"/>
  <c r="T249" i="17"/>
  <c r="R247" i="18" s="1"/>
  <c r="U249" i="17"/>
  <c r="S247" i="18" s="1"/>
  <c r="J250" i="17"/>
  <c r="K250" i="17"/>
  <c r="I248" i="18" s="1"/>
  <c r="L250" i="17"/>
  <c r="J248" i="18" s="1"/>
  <c r="M250" i="17"/>
  <c r="K248" i="18" s="1"/>
  <c r="N250" i="17"/>
  <c r="L248" i="18" s="1"/>
  <c r="O250" i="17"/>
  <c r="M248" i="18" s="1"/>
  <c r="P250" i="17"/>
  <c r="N248" i="18" s="1"/>
  <c r="Q250" i="17"/>
  <c r="O248" i="18" s="1"/>
  <c r="R250" i="17"/>
  <c r="P248" i="18" s="1"/>
  <c r="S250" i="17"/>
  <c r="Q248" i="18" s="1"/>
  <c r="T250" i="17"/>
  <c r="R248" i="18" s="1"/>
  <c r="U250" i="17"/>
  <c r="S248" i="18" s="1"/>
  <c r="AI45" i="7"/>
  <c r="J251" i="17" s="1"/>
  <c r="AJ45" i="7"/>
  <c r="K251" i="17" s="1"/>
  <c r="I249" i="18" s="1"/>
  <c r="AK45" i="7"/>
  <c r="L251" i="17" s="1"/>
  <c r="J249" i="18" s="1"/>
  <c r="AL45" i="7"/>
  <c r="M251" i="17" s="1"/>
  <c r="K249" i="18" s="1"/>
  <c r="AM45" i="7"/>
  <c r="N251" i="17" s="1"/>
  <c r="L249" i="18" s="1"/>
  <c r="AN45" i="7"/>
  <c r="O251" i="17" s="1"/>
  <c r="M249" i="18" s="1"/>
  <c r="AO45" i="7"/>
  <c r="P251" i="17" s="1"/>
  <c r="N249" i="18" s="1"/>
  <c r="AP45" i="7"/>
  <c r="Q251" i="17" s="1"/>
  <c r="O249" i="18" s="1"/>
  <c r="AQ45" i="7"/>
  <c r="R251" i="17" s="1"/>
  <c r="P249" i="18" s="1"/>
  <c r="AR45" i="7"/>
  <c r="S251" i="17" s="1"/>
  <c r="Q249" i="18" s="1"/>
  <c r="AS45" i="7"/>
  <c r="T251" i="17" s="1"/>
  <c r="R249" i="18" s="1"/>
  <c r="AT45" i="7"/>
  <c r="U251" i="17" s="1"/>
  <c r="S249" i="18" s="1"/>
  <c r="J252" i="17"/>
  <c r="K252" i="17"/>
  <c r="I250" i="18" s="1"/>
  <c r="L252" i="17"/>
  <c r="J250" i="18" s="1"/>
  <c r="M252" i="17"/>
  <c r="K250" i="18" s="1"/>
  <c r="N252" i="17"/>
  <c r="L250" i="18" s="1"/>
  <c r="O252" i="17"/>
  <c r="M250" i="18" s="1"/>
  <c r="P252" i="17"/>
  <c r="N250" i="18" s="1"/>
  <c r="Q252" i="17"/>
  <c r="O250" i="18" s="1"/>
  <c r="R252" i="17"/>
  <c r="P250" i="18" s="1"/>
  <c r="S252" i="17"/>
  <c r="Q250" i="18" s="1"/>
  <c r="T252" i="17"/>
  <c r="R250" i="18" s="1"/>
  <c r="U252" i="17"/>
  <c r="S250" i="18" s="1"/>
  <c r="J253" i="17"/>
  <c r="K253" i="17"/>
  <c r="I251" i="18" s="1"/>
  <c r="L253" i="17"/>
  <c r="J251" i="18" s="1"/>
  <c r="M253" i="17"/>
  <c r="K251" i="18" s="1"/>
  <c r="N253" i="17"/>
  <c r="L251" i="18" s="1"/>
  <c r="O253" i="17"/>
  <c r="M251" i="18" s="1"/>
  <c r="P253" i="17"/>
  <c r="N251" i="18" s="1"/>
  <c r="Q253" i="17"/>
  <c r="O251" i="18" s="1"/>
  <c r="R253" i="17"/>
  <c r="P251" i="18" s="1"/>
  <c r="S253" i="17"/>
  <c r="Q251" i="18" s="1"/>
  <c r="T253" i="17"/>
  <c r="R251" i="18" s="1"/>
  <c r="U253" i="17"/>
  <c r="S251" i="18" s="1"/>
  <c r="J254" i="17"/>
  <c r="K254" i="17"/>
  <c r="I252" i="18" s="1"/>
  <c r="L254" i="17"/>
  <c r="J252" i="18" s="1"/>
  <c r="M254" i="17"/>
  <c r="K252" i="18" s="1"/>
  <c r="N254" i="17"/>
  <c r="L252" i="18" s="1"/>
  <c r="O254" i="17"/>
  <c r="M252" i="18" s="1"/>
  <c r="P254" i="17"/>
  <c r="N252" i="18" s="1"/>
  <c r="Q254" i="17"/>
  <c r="O252" i="18" s="1"/>
  <c r="R254" i="17"/>
  <c r="P252" i="18" s="1"/>
  <c r="S254" i="17"/>
  <c r="Q252" i="18" s="1"/>
  <c r="T254" i="17"/>
  <c r="R252" i="18" s="1"/>
  <c r="U254" i="17"/>
  <c r="S252" i="18" s="1"/>
  <c r="J255" i="17"/>
  <c r="K255" i="17"/>
  <c r="I253" i="18" s="1"/>
  <c r="L255" i="17"/>
  <c r="J253" i="18" s="1"/>
  <c r="M255" i="17"/>
  <c r="K253" i="18" s="1"/>
  <c r="N255" i="17"/>
  <c r="L253" i="18" s="1"/>
  <c r="O255" i="17"/>
  <c r="M253" i="18" s="1"/>
  <c r="P255" i="17"/>
  <c r="N253" i="18" s="1"/>
  <c r="Q255" i="17"/>
  <c r="O253" i="18" s="1"/>
  <c r="R255" i="17"/>
  <c r="P253" i="18" s="1"/>
  <c r="S255" i="17"/>
  <c r="Q253" i="18" s="1"/>
  <c r="T255" i="17"/>
  <c r="R253" i="18" s="1"/>
  <c r="U255" i="17"/>
  <c r="S253" i="18" s="1"/>
  <c r="J256" i="17"/>
  <c r="K256" i="17"/>
  <c r="I254" i="18" s="1"/>
  <c r="L256" i="17"/>
  <c r="J254" i="18" s="1"/>
  <c r="M256" i="17"/>
  <c r="K254" i="18" s="1"/>
  <c r="N256" i="17"/>
  <c r="L254" i="18" s="1"/>
  <c r="O256" i="17"/>
  <c r="M254" i="18" s="1"/>
  <c r="P256" i="17"/>
  <c r="N254" i="18" s="1"/>
  <c r="Q256" i="17"/>
  <c r="O254" i="18" s="1"/>
  <c r="R256" i="17"/>
  <c r="P254" i="18" s="1"/>
  <c r="S256" i="17"/>
  <c r="Q254" i="18" s="1"/>
  <c r="T256" i="17"/>
  <c r="R254" i="18" s="1"/>
  <c r="U256" i="17"/>
  <c r="S254" i="18" s="1"/>
  <c r="J257" i="17"/>
  <c r="K257" i="17"/>
  <c r="I255" i="18" s="1"/>
  <c r="L257" i="17"/>
  <c r="J255" i="18" s="1"/>
  <c r="M257" i="17"/>
  <c r="K255" i="18" s="1"/>
  <c r="N257" i="17"/>
  <c r="L255" i="18" s="1"/>
  <c r="O257" i="17"/>
  <c r="M255" i="18" s="1"/>
  <c r="P257" i="17"/>
  <c r="N255" i="18" s="1"/>
  <c r="Q257" i="17"/>
  <c r="O255" i="18" s="1"/>
  <c r="R257" i="17"/>
  <c r="P255" i="18" s="1"/>
  <c r="S257" i="17"/>
  <c r="Q255" i="18" s="1"/>
  <c r="T257" i="17"/>
  <c r="R255" i="18" s="1"/>
  <c r="U257" i="17"/>
  <c r="S255" i="18" s="1"/>
  <c r="J258" i="17"/>
  <c r="K258" i="17"/>
  <c r="I256" i="18" s="1"/>
  <c r="L258" i="17"/>
  <c r="J256" i="18" s="1"/>
  <c r="M258" i="17"/>
  <c r="K256" i="18" s="1"/>
  <c r="N258" i="17"/>
  <c r="L256" i="18" s="1"/>
  <c r="O258" i="17"/>
  <c r="M256" i="18" s="1"/>
  <c r="P258" i="17"/>
  <c r="N256" i="18" s="1"/>
  <c r="Q258" i="17"/>
  <c r="O256" i="18" s="1"/>
  <c r="R258" i="17"/>
  <c r="P256" i="18" s="1"/>
  <c r="S258" i="17"/>
  <c r="Q256" i="18" s="1"/>
  <c r="T258" i="17"/>
  <c r="R256" i="18" s="1"/>
  <c r="U258" i="17"/>
  <c r="S256" i="18" s="1"/>
  <c r="AI56" i="7"/>
  <c r="J259" i="17" s="1"/>
  <c r="AJ56" i="7"/>
  <c r="K259" i="17" s="1"/>
  <c r="I257" i="18" s="1"/>
  <c r="AK56" i="7"/>
  <c r="L259" i="17" s="1"/>
  <c r="J257" i="18" s="1"/>
  <c r="AL56" i="7"/>
  <c r="M259" i="17" s="1"/>
  <c r="K257" i="18" s="1"/>
  <c r="AM56" i="7"/>
  <c r="N259" i="17" s="1"/>
  <c r="L257" i="18" s="1"/>
  <c r="AN56" i="7"/>
  <c r="O259" i="17" s="1"/>
  <c r="M257" i="18" s="1"/>
  <c r="AO56" i="7"/>
  <c r="P259" i="17" s="1"/>
  <c r="N257" i="18" s="1"/>
  <c r="AP56" i="7"/>
  <c r="Q259" i="17" s="1"/>
  <c r="O257" i="18" s="1"/>
  <c r="AQ56" i="7"/>
  <c r="R259" i="17" s="1"/>
  <c r="P257" i="18" s="1"/>
  <c r="AR56" i="7"/>
  <c r="S259" i="17" s="1"/>
  <c r="Q257" i="18" s="1"/>
  <c r="AS56" i="7"/>
  <c r="T259" i="17" s="1"/>
  <c r="R257" i="18" s="1"/>
  <c r="AT56" i="7"/>
  <c r="U259" i="17" s="1"/>
  <c r="S257" i="18" s="1"/>
  <c r="J260" i="17"/>
  <c r="K260" i="17"/>
  <c r="I258" i="18" s="1"/>
  <c r="L260" i="17"/>
  <c r="J258" i="18" s="1"/>
  <c r="M260" i="17"/>
  <c r="K258" i="18" s="1"/>
  <c r="N260" i="17"/>
  <c r="L258" i="18" s="1"/>
  <c r="O260" i="17"/>
  <c r="M258" i="18" s="1"/>
  <c r="P260" i="17"/>
  <c r="N258" i="18" s="1"/>
  <c r="Q260" i="17"/>
  <c r="O258" i="18" s="1"/>
  <c r="R260" i="17"/>
  <c r="P258" i="18" s="1"/>
  <c r="S260" i="17"/>
  <c r="Q258" i="18" s="1"/>
  <c r="T260" i="17"/>
  <c r="R258" i="18" s="1"/>
  <c r="U260" i="17"/>
  <c r="S258" i="18" s="1"/>
  <c r="J261" i="17"/>
  <c r="K261" i="17"/>
  <c r="I259" i="18" s="1"/>
  <c r="L261" i="17"/>
  <c r="J259" i="18" s="1"/>
  <c r="M261" i="17"/>
  <c r="K259" i="18" s="1"/>
  <c r="N261" i="17"/>
  <c r="L259" i="18" s="1"/>
  <c r="O261" i="17"/>
  <c r="M259" i="18" s="1"/>
  <c r="P261" i="17"/>
  <c r="N259" i="18" s="1"/>
  <c r="Q261" i="17"/>
  <c r="O259" i="18" s="1"/>
  <c r="R261" i="17"/>
  <c r="P259" i="18" s="1"/>
  <c r="S261" i="17"/>
  <c r="Q259" i="18" s="1"/>
  <c r="T261" i="17"/>
  <c r="R259" i="18" s="1"/>
  <c r="U261" i="17"/>
  <c r="S259" i="18" s="1"/>
  <c r="J262" i="17"/>
  <c r="K262" i="17"/>
  <c r="I260" i="18" s="1"/>
  <c r="L262" i="17"/>
  <c r="J260" i="18" s="1"/>
  <c r="M262" i="17"/>
  <c r="K260" i="18" s="1"/>
  <c r="N262" i="17"/>
  <c r="L260" i="18" s="1"/>
  <c r="O262" i="17"/>
  <c r="M260" i="18" s="1"/>
  <c r="P262" i="17"/>
  <c r="N260" i="18" s="1"/>
  <c r="Q262" i="17"/>
  <c r="O260" i="18" s="1"/>
  <c r="R262" i="17"/>
  <c r="P260" i="18" s="1"/>
  <c r="S262" i="17"/>
  <c r="Q260" i="18" s="1"/>
  <c r="T262" i="17"/>
  <c r="R260" i="18" s="1"/>
  <c r="U262" i="17"/>
  <c r="S260" i="18" s="1"/>
  <c r="J263" i="17"/>
  <c r="K263" i="17"/>
  <c r="I261" i="18" s="1"/>
  <c r="L263" i="17"/>
  <c r="J261" i="18" s="1"/>
  <c r="M263" i="17"/>
  <c r="K261" i="18" s="1"/>
  <c r="N263" i="17"/>
  <c r="L261" i="18" s="1"/>
  <c r="O263" i="17"/>
  <c r="M261" i="18" s="1"/>
  <c r="P263" i="17"/>
  <c r="N261" i="18" s="1"/>
  <c r="Q263" i="17"/>
  <c r="O261" i="18" s="1"/>
  <c r="R263" i="17"/>
  <c r="P261" i="18" s="1"/>
  <c r="S263" i="17"/>
  <c r="Q261" i="18" s="1"/>
  <c r="T263" i="17"/>
  <c r="R261" i="18" s="1"/>
  <c r="U263" i="17"/>
  <c r="S261" i="18" s="1"/>
  <c r="J264" i="17"/>
  <c r="K264" i="17"/>
  <c r="I262" i="18" s="1"/>
  <c r="L264" i="17"/>
  <c r="J262" i="18" s="1"/>
  <c r="M264" i="17"/>
  <c r="K262" i="18" s="1"/>
  <c r="N264" i="17"/>
  <c r="L262" i="18" s="1"/>
  <c r="O264" i="17"/>
  <c r="M262" i="18" s="1"/>
  <c r="P264" i="17"/>
  <c r="N262" i="18" s="1"/>
  <c r="Q264" i="17"/>
  <c r="O262" i="18" s="1"/>
  <c r="R264" i="17"/>
  <c r="P262" i="18" s="1"/>
  <c r="S264" i="17"/>
  <c r="Q262" i="18" s="1"/>
  <c r="T264" i="17"/>
  <c r="R262" i="18" s="1"/>
  <c r="U264" i="17"/>
  <c r="S262" i="18" s="1"/>
  <c r="AI76" i="7"/>
  <c r="J273" i="17" s="1"/>
  <c r="AJ76" i="7"/>
  <c r="K273" i="17" s="1"/>
  <c r="I271" i="18" s="1"/>
  <c r="AK76" i="7"/>
  <c r="L273" i="17" s="1"/>
  <c r="J271" i="18" s="1"/>
  <c r="AL76" i="7"/>
  <c r="M273" i="17" s="1"/>
  <c r="K271" i="18" s="1"/>
  <c r="AM76" i="7"/>
  <c r="N273" i="17" s="1"/>
  <c r="L271" i="18" s="1"/>
  <c r="AN76" i="7"/>
  <c r="O273" i="17" s="1"/>
  <c r="M271" i="18" s="1"/>
  <c r="AO76" i="7"/>
  <c r="P273" i="17" s="1"/>
  <c r="N271" i="18" s="1"/>
  <c r="AP76" i="7"/>
  <c r="Q273" i="17" s="1"/>
  <c r="O271" i="18" s="1"/>
  <c r="AQ76" i="7"/>
  <c r="R273" i="17" s="1"/>
  <c r="P271" i="18" s="1"/>
  <c r="AR76" i="7"/>
  <c r="S273" i="17" s="1"/>
  <c r="Q271" i="18" s="1"/>
  <c r="AS76" i="7"/>
  <c r="T273" i="17" s="1"/>
  <c r="R271" i="18" s="1"/>
  <c r="AT76" i="7"/>
  <c r="U273" i="17" s="1"/>
  <c r="S271" i="18" s="1"/>
  <c r="J274" i="17"/>
  <c r="K274" i="17"/>
  <c r="I272" i="18" s="1"/>
  <c r="L274" i="17"/>
  <c r="J272" i="18" s="1"/>
  <c r="M274" i="17"/>
  <c r="K272" i="18" s="1"/>
  <c r="N274" i="17"/>
  <c r="L272" i="18" s="1"/>
  <c r="O274" i="17"/>
  <c r="M272" i="18" s="1"/>
  <c r="P274" i="17"/>
  <c r="N272" i="18" s="1"/>
  <c r="Q274" i="17"/>
  <c r="O272" i="18" s="1"/>
  <c r="R274" i="17"/>
  <c r="P272" i="18" s="1"/>
  <c r="S274" i="17"/>
  <c r="Q272" i="18" s="1"/>
  <c r="T274" i="17"/>
  <c r="R272" i="18" s="1"/>
  <c r="U274" i="17"/>
  <c r="S272" i="18" s="1"/>
  <c r="J275" i="17"/>
  <c r="K275" i="17"/>
  <c r="I273" i="18" s="1"/>
  <c r="L275" i="17"/>
  <c r="J273" i="18" s="1"/>
  <c r="M275" i="17"/>
  <c r="K273" i="18" s="1"/>
  <c r="N275" i="17"/>
  <c r="L273" i="18" s="1"/>
  <c r="O275" i="17"/>
  <c r="M273" i="18" s="1"/>
  <c r="P275" i="17"/>
  <c r="N273" i="18" s="1"/>
  <c r="Q275" i="17"/>
  <c r="O273" i="18" s="1"/>
  <c r="R275" i="17"/>
  <c r="P273" i="18" s="1"/>
  <c r="S275" i="17"/>
  <c r="Q273" i="18" s="1"/>
  <c r="T275" i="17"/>
  <c r="R273" i="18" s="1"/>
  <c r="U275" i="17"/>
  <c r="S273" i="18" s="1"/>
  <c r="J276" i="17"/>
  <c r="K276" i="17"/>
  <c r="I274" i="18" s="1"/>
  <c r="L276" i="17"/>
  <c r="J274" i="18" s="1"/>
  <c r="M276" i="17"/>
  <c r="K274" i="18" s="1"/>
  <c r="N276" i="17"/>
  <c r="L274" i="18" s="1"/>
  <c r="O276" i="17"/>
  <c r="M274" i="18" s="1"/>
  <c r="P276" i="17"/>
  <c r="N274" i="18" s="1"/>
  <c r="Q276" i="17"/>
  <c r="O274" i="18" s="1"/>
  <c r="R276" i="17"/>
  <c r="P274" i="18" s="1"/>
  <c r="S276" i="17"/>
  <c r="Q274" i="18" s="1"/>
  <c r="T276" i="17"/>
  <c r="R274" i="18" s="1"/>
  <c r="U276" i="17"/>
  <c r="S274" i="18" s="1"/>
  <c r="J277" i="17"/>
  <c r="K277" i="17"/>
  <c r="I275" i="18" s="1"/>
  <c r="L277" i="17"/>
  <c r="J275" i="18" s="1"/>
  <c r="M277" i="17"/>
  <c r="K275" i="18" s="1"/>
  <c r="N277" i="17"/>
  <c r="L275" i="18" s="1"/>
  <c r="O277" i="17"/>
  <c r="M275" i="18" s="1"/>
  <c r="P277" i="17"/>
  <c r="N275" i="18" s="1"/>
  <c r="Q277" i="17"/>
  <c r="O275" i="18" s="1"/>
  <c r="R277" i="17"/>
  <c r="P275" i="18" s="1"/>
  <c r="S277" i="17"/>
  <c r="Q275" i="18" s="1"/>
  <c r="T277" i="17"/>
  <c r="R275" i="18" s="1"/>
  <c r="U277" i="17"/>
  <c r="S275" i="18" s="1"/>
  <c r="J278" i="17"/>
  <c r="K278" i="17"/>
  <c r="I276" i="18" s="1"/>
  <c r="L278" i="17"/>
  <c r="J276" i="18" s="1"/>
  <c r="M278" i="17"/>
  <c r="K276" i="18" s="1"/>
  <c r="N278" i="17"/>
  <c r="L276" i="18" s="1"/>
  <c r="O278" i="17"/>
  <c r="M276" i="18" s="1"/>
  <c r="P278" i="17"/>
  <c r="N276" i="18" s="1"/>
  <c r="Q278" i="17"/>
  <c r="O276" i="18" s="1"/>
  <c r="R278" i="17"/>
  <c r="P276" i="18" s="1"/>
  <c r="S278" i="17"/>
  <c r="Q276" i="18" s="1"/>
  <c r="T278" i="17"/>
  <c r="R276" i="18" s="1"/>
  <c r="U278" i="17"/>
  <c r="S276" i="18" s="1"/>
  <c r="J279" i="17"/>
  <c r="K279" i="17"/>
  <c r="I277" i="18" s="1"/>
  <c r="L279" i="17"/>
  <c r="J277" i="18" s="1"/>
  <c r="M279" i="17"/>
  <c r="K277" i="18" s="1"/>
  <c r="N279" i="17"/>
  <c r="L277" i="18" s="1"/>
  <c r="O279" i="17"/>
  <c r="M277" i="18" s="1"/>
  <c r="P279" i="17"/>
  <c r="N277" i="18" s="1"/>
  <c r="Q279" i="17"/>
  <c r="O277" i="18" s="1"/>
  <c r="R279" i="17"/>
  <c r="P277" i="18" s="1"/>
  <c r="S279" i="17"/>
  <c r="Q277" i="18" s="1"/>
  <c r="T279" i="17"/>
  <c r="R277" i="18" s="1"/>
  <c r="U279" i="17"/>
  <c r="S277" i="18" s="1"/>
  <c r="AI9" i="6"/>
  <c r="J281" i="17" s="1"/>
  <c r="AJ9" i="6"/>
  <c r="K281" i="17" s="1"/>
  <c r="I279" i="18" s="1"/>
  <c r="AK9" i="6"/>
  <c r="L281" i="17" s="1"/>
  <c r="J279" i="18" s="1"/>
  <c r="AL9" i="6"/>
  <c r="M281" i="17" s="1"/>
  <c r="K279" i="18" s="1"/>
  <c r="AM9" i="6"/>
  <c r="N281" i="17" s="1"/>
  <c r="L279" i="18" s="1"/>
  <c r="AN9" i="6"/>
  <c r="O281" i="17" s="1"/>
  <c r="M279" i="18" s="1"/>
  <c r="AO9" i="6"/>
  <c r="P281" i="17" s="1"/>
  <c r="N279" i="18" s="1"/>
  <c r="AP9" i="6"/>
  <c r="Q281" i="17" s="1"/>
  <c r="O279" i="18" s="1"/>
  <c r="AQ9" i="6"/>
  <c r="R281" i="17" s="1"/>
  <c r="P279" i="18" s="1"/>
  <c r="AR9" i="6"/>
  <c r="S281" i="17" s="1"/>
  <c r="Q279" i="18" s="1"/>
  <c r="AS9" i="6"/>
  <c r="T281" i="17" s="1"/>
  <c r="R279" i="18" s="1"/>
  <c r="AT9" i="6"/>
  <c r="U281" i="17" s="1"/>
  <c r="S279" i="18" s="1"/>
  <c r="AI10" i="6"/>
  <c r="J282" i="17" s="1"/>
  <c r="AJ10" i="6"/>
  <c r="K282" i="17" s="1"/>
  <c r="I280" i="18" s="1"/>
  <c r="AK10" i="6"/>
  <c r="L282" i="17" s="1"/>
  <c r="J280" i="18" s="1"/>
  <c r="AL10" i="6"/>
  <c r="M282" i="17" s="1"/>
  <c r="K280" i="18" s="1"/>
  <c r="AM10" i="6"/>
  <c r="N282" i="17" s="1"/>
  <c r="L280" i="18" s="1"/>
  <c r="AN10" i="6"/>
  <c r="O282" i="17" s="1"/>
  <c r="M280" i="18" s="1"/>
  <c r="AO10" i="6"/>
  <c r="P282" i="17" s="1"/>
  <c r="N280" i="18" s="1"/>
  <c r="AP10" i="6"/>
  <c r="Q282" i="17" s="1"/>
  <c r="O280" i="18" s="1"/>
  <c r="AQ10" i="6"/>
  <c r="R282" i="17" s="1"/>
  <c r="P280" i="18" s="1"/>
  <c r="AR10" i="6"/>
  <c r="S282" i="17" s="1"/>
  <c r="Q280" i="18" s="1"/>
  <c r="AS10" i="6"/>
  <c r="T282" i="17" s="1"/>
  <c r="R280" i="18" s="1"/>
  <c r="AT10" i="6"/>
  <c r="U282" i="17" s="1"/>
  <c r="S280" i="18" s="1"/>
  <c r="AI11" i="6"/>
  <c r="J283" i="17" s="1"/>
  <c r="AJ11" i="6"/>
  <c r="K283" i="17" s="1"/>
  <c r="I281" i="18" s="1"/>
  <c r="AK11" i="6"/>
  <c r="L283" i="17" s="1"/>
  <c r="J281" i="18" s="1"/>
  <c r="AL11" i="6"/>
  <c r="M283" i="17" s="1"/>
  <c r="K281" i="18" s="1"/>
  <c r="AM11" i="6"/>
  <c r="N283" i="17" s="1"/>
  <c r="L281" i="18" s="1"/>
  <c r="AN11" i="6"/>
  <c r="O283" i="17" s="1"/>
  <c r="M281" i="18" s="1"/>
  <c r="AO11" i="6"/>
  <c r="P283" i="17" s="1"/>
  <c r="N281" i="18" s="1"/>
  <c r="AP11" i="6"/>
  <c r="Q283" i="17" s="1"/>
  <c r="O281" i="18" s="1"/>
  <c r="AQ11" i="6"/>
  <c r="R283" i="17" s="1"/>
  <c r="P281" i="18" s="1"/>
  <c r="AR11" i="6"/>
  <c r="S283" i="17" s="1"/>
  <c r="Q281" i="18" s="1"/>
  <c r="AS11" i="6"/>
  <c r="T283" i="17" s="1"/>
  <c r="R281" i="18" s="1"/>
  <c r="AT11" i="6"/>
  <c r="U283" i="17" s="1"/>
  <c r="S281" i="18" s="1"/>
  <c r="AI12" i="6"/>
  <c r="J284" i="17" s="1"/>
  <c r="AJ12" i="6"/>
  <c r="K284" i="17" s="1"/>
  <c r="I282" i="18" s="1"/>
  <c r="AK12" i="6"/>
  <c r="L284" i="17" s="1"/>
  <c r="J282" i="18" s="1"/>
  <c r="AL12" i="6"/>
  <c r="M284" i="17" s="1"/>
  <c r="K282" i="18" s="1"/>
  <c r="AM12" i="6"/>
  <c r="N284" i="17" s="1"/>
  <c r="L282" i="18" s="1"/>
  <c r="AN12" i="6"/>
  <c r="O284" i="17" s="1"/>
  <c r="M282" i="18" s="1"/>
  <c r="AO12" i="6"/>
  <c r="P284" i="17" s="1"/>
  <c r="N282" i="18" s="1"/>
  <c r="AP12" i="6"/>
  <c r="Q284" i="17" s="1"/>
  <c r="O282" i="18" s="1"/>
  <c r="AQ12" i="6"/>
  <c r="R284" i="17" s="1"/>
  <c r="P282" i="18" s="1"/>
  <c r="AR12" i="6"/>
  <c r="S284" i="17" s="1"/>
  <c r="Q282" i="18" s="1"/>
  <c r="AS12" i="6"/>
  <c r="T284" i="17" s="1"/>
  <c r="R282" i="18" s="1"/>
  <c r="AT12" i="6"/>
  <c r="U284" i="17" s="1"/>
  <c r="S282" i="18" s="1"/>
  <c r="AI13" i="6"/>
  <c r="J285" i="17" s="1"/>
  <c r="AJ13" i="6"/>
  <c r="K285" i="17" s="1"/>
  <c r="I283" i="18" s="1"/>
  <c r="AK13" i="6"/>
  <c r="L285" i="17" s="1"/>
  <c r="J283" i="18" s="1"/>
  <c r="AL13" i="6"/>
  <c r="M285" i="17" s="1"/>
  <c r="K283" i="18" s="1"/>
  <c r="AM13" i="6"/>
  <c r="N285" i="17" s="1"/>
  <c r="L283" i="18" s="1"/>
  <c r="AN13" i="6"/>
  <c r="O285" i="17" s="1"/>
  <c r="M283" i="18" s="1"/>
  <c r="AO13" i="6"/>
  <c r="P285" i="17" s="1"/>
  <c r="N283" i="18" s="1"/>
  <c r="AP13" i="6"/>
  <c r="Q285" i="17" s="1"/>
  <c r="O283" i="18" s="1"/>
  <c r="AQ13" i="6"/>
  <c r="R285" i="17" s="1"/>
  <c r="P283" i="18" s="1"/>
  <c r="AR13" i="6"/>
  <c r="S285" i="17" s="1"/>
  <c r="Q283" i="18" s="1"/>
  <c r="AS13" i="6"/>
  <c r="T285" i="17" s="1"/>
  <c r="R283" i="18" s="1"/>
  <c r="AT13" i="6"/>
  <c r="U285" i="17" s="1"/>
  <c r="S283" i="18" s="1"/>
  <c r="AI14" i="6"/>
  <c r="J286" i="17" s="1"/>
  <c r="AJ14" i="6"/>
  <c r="K286" i="17" s="1"/>
  <c r="I284" i="18" s="1"/>
  <c r="AK14" i="6"/>
  <c r="L286" i="17" s="1"/>
  <c r="J284" i="18" s="1"/>
  <c r="AL14" i="6"/>
  <c r="M286" i="17" s="1"/>
  <c r="K284" i="18" s="1"/>
  <c r="AM14" i="6"/>
  <c r="N286" i="17" s="1"/>
  <c r="L284" i="18" s="1"/>
  <c r="AN14" i="6"/>
  <c r="O286" i="17" s="1"/>
  <c r="M284" i="18" s="1"/>
  <c r="AO14" i="6"/>
  <c r="P286" i="17" s="1"/>
  <c r="N284" i="18" s="1"/>
  <c r="AP14" i="6"/>
  <c r="Q286" i="17" s="1"/>
  <c r="O284" i="18" s="1"/>
  <c r="AQ14" i="6"/>
  <c r="R286" i="17" s="1"/>
  <c r="P284" i="18" s="1"/>
  <c r="AR14" i="6"/>
  <c r="S286" i="17" s="1"/>
  <c r="Q284" i="18" s="1"/>
  <c r="AS14" i="6"/>
  <c r="T286" i="17" s="1"/>
  <c r="R284" i="18" s="1"/>
  <c r="AT14" i="6"/>
  <c r="U286" i="17" s="1"/>
  <c r="S284" i="18" s="1"/>
  <c r="AI15" i="6"/>
  <c r="J287" i="17" s="1"/>
  <c r="AJ15" i="6"/>
  <c r="K287" i="17" s="1"/>
  <c r="I285" i="18" s="1"/>
  <c r="AK15" i="6"/>
  <c r="L287" i="17" s="1"/>
  <c r="J285" i="18" s="1"/>
  <c r="AL15" i="6"/>
  <c r="M287" i="17" s="1"/>
  <c r="K285" i="18" s="1"/>
  <c r="AM15" i="6"/>
  <c r="N287" i="17" s="1"/>
  <c r="L285" i="18" s="1"/>
  <c r="AN15" i="6"/>
  <c r="O287" i="17" s="1"/>
  <c r="M285" i="18" s="1"/>
  <c r="AO15" i="6"/>
  <c r="P287" i="17" s="1"/>
  <c r="N285" i="18" s="1"/>
  <c r="AP15" i="6"/>
  <c r="Q287" i="17" s="1"/>
  <c r="O285" i="18" s="1"/>
  <c r="AQ15" i="6"/>
  <c r="R287" i="17" s="1"/>
  <c r="P285" i="18" s="1"/>
  <c r="AR15" i="6"/>
  <c r="S287" i="17" s="1"/>
  <c r="Q285" i="18" s="1"/>
  <c r="AS15" i="6"/>
  <c r="T287" i="17" s="1"/>
  <c r="R285" i="18" s="1"/>
  <c r="AT15" i="6"/>
  <c r="U287" i="17" s="1"/>
  <c r="S285" i="18" s="1"/>
  <c r="AI16" i="6"/>
  <c r="J288" i="17" s="1"/>
  <c r="AJ16" i="6"/>
  <c r="K288" i="17" s="1"/>
  <c r="I286" i="18" s="1"/>
  <c r="AK16" i="6"/>
  <c r="L288" i="17" s="1"/>
  <c r="J286" i="18" s="1"/>
  <c r="AL16" i="6"/>
  <c r="M288" i="17" s="1"/>
  <c r="K286" i="18" s="1"/>
  <c r="AM16" i="6"/>
  <c r="N288" i="17" s="1"/>
  <c r="L286" i="18" s="1"/>
  <c r="AN16" i="6"/>
  <c r="O288" i="17" s="1"/>
  <c r="M286" i="18" s="1"/>
  <c r="AO16" i="6"/>
  <c r="P288" i="17" s="1"/>
  <c r="N286" i="18" s="1"/>
  <c r="AP16" i="6"/>
  <c r="Q288" i="17" s="1"/>
  <c r="O286" i="18" s="1"/>
  <c r="AQ16" i="6"/>
  <c r="R288" i="17" s="1"/>
  <c r="P286" i="18" s="1"/>
  <c r="AR16" i="6"/>
  <c r="S288" i="17" s="1"/>
  <c r="Q286" i="18" s="1"/>
  <c r="AS16" i="6"/>
  <c r="T288" i="17" s="1"/>
  <c r="R286" i="18" s="1"/>
  <c r="AT16" i="6"/>
  <c r="U288" i="17" s="1"/>
  <c r="S286" i="18" s="1"/>
  <c r="AI42" i="6"/>
  <c r="J305" i="17" s="1"/>
  <c r="AJ42" i="6"/>
  <c r="K305" i="17" s="1"/>
  <c r="I303" i="18" s="1"/>
  <c r="AK42" i="6"/>
  <c r="L305" i="17" s="1"/>
  <c r="J303" i="18" s="1"/>
  <c r="AL42" i="6"/>
  <c r="M305" i="17" s="1"/>
  <c r="K303" i="18" s="1"/>
  <c r="AM42" i="6"/>
  <c r="N305" i="17" s="1"/>
  <c r="L303" i="18" s="1"/>
  <c r="AN42" i="6"/>
  <c r="O305" i="17" s="1"/>
  <c r="M303" i="18" s="1"/>
  <c r="AO42" i="6"/>
  <c r="P305" i="17" s="1"/>
  <c r="N303" i="18" s="1"/>
  <c r="AP42" i="6"/>
  <c r="Q305" i="17" s="1"/>
  <c r="O303" i="18" s="1"/>
  <c r="AQ42" i="6"/>
  <c r="R305" i="17" s="1"/>
  <c r="P303" i="18" s="1"/>
  <c r="AR42" i="6"/>
  <c r="S305" i="17" s="1"/>
  <c r="Q303" i="18" s="1"/>
  <c r="AS42" i="6"/>
  <c r="T305" i="17" s="1"/>
  <c r="R303" i="18" s="1"/>
  <c r="AT42" i="6"/>
  <c r="U305" i="17" s="1"/>
  <c r="S303" i="18" s="1"/>
  <c r="AI43" i="6"/>
  <c r="J306" i="17" s="1"/>
  <c r="AJ43" i="6"/>
  <c r="K306" i="17" s="1"/>
  <c r="I304" i="18" s="1"/>
  <c r="AK43" i="6"/>
  <c r="L306" i="17" s="1"/>
  <c r="J304" i="18" s="1"/>
  <c r="AL43" i="6"/>
  <c r="M306" i="17" s="1"/>
  <c r="K304" i="18" s="1"/>
  <c r="AM43" i="6"/>
  <c r="N306" i="17" s="1"/>
  <c r="L304" i="18" s="1"/>
  <c r="AN43" i="6"/>
  <c r="O306" i="17" s="1"/>
  <c r="M304" i="18" s="1"/>
  <c r="AO43" i="6"/>
  <c r="P306" i="17" s="1"/>
  <c r="N304" i="18" s="1"/>
  <c r="AP43" i="6"/>
  <c r="Q306" i="17" s="1"/>
  <c r="O304" i="18" s="1"/>
  <c r="AQ43" i="6"/>
  <c r="R306" i="17" s="1"/>
  <c r="P304" i="18" s="1"/>
  <c r="AR43" i="6"/>
  <c r="S306" i="17" s="1"/>
  <c r="Q304" i="18" s="1"/>
  <c r="AS43" i="6"/>
  <c r="T306" i="17" s="1"/>
  <c r="R304" i="18" s="1"/>
  <c r="AT43" i="6"/>
  <c r="U306" i="17" s="1"/>
  <c r="S304" i="18" s="1"/>
  <c r="AI44" i="6"/>
  <c r="J307" i="17" s="1"/>
  <c r="AJ44" i="6"/>
  <c r="K307" i="17" s="1"/>
  <c r="I305" i="18" s="1"/>
  <c r="AK44" i="6"/>
  <c r="L307" i="17" s="1"/>
  <c r="J305" i="18" s="1"/>
  <c r="AL44" i="6"/>
  <c r="M307" i="17" s="1"/>
  <c r="K305" i="18" s="1"/>
  <c r="AM44" i="6"/>
  <c r="N307" i="17" s="1"/>
  <c r="L305" i="18" s="1"/>
  <c r="AN44" i="6"/>
  <c r="O307" i="17" s="1"/>
  <c r="M305" i="18" s="1"/>
  <c r="AO44" i="6"/>
  <c r="P307" i="17" s="1"/>
  <c r="N305" i="18" s="1"/>
  <c r="AP44" i="6"/>
  <c r="Q307" i="17" s="1"/>
  <c r="O305" i="18" s="1"/>
  <c r="AQ44" i="6"/>
  <c r="R307" i="17" s="1"/>
  <c r="P305" i="18" s="1"/>
  <c r="AR44" i="6"/>
  <c r="S307" i="17" s="1"/>
  <c r="Q305" i="18" s="1"/>
  <c r="AS44" i="6"/>
  <c r="T307" i="17" s="1"/>
  <c r="R305" i="18" s="1"/>
  <c r="AT44" i="6"/>
  <c r="U307" i="17" s="1"/>
  <c r="S305" i="18" s="1"/>
  <c r="AI45" i="6"/>
  <c r="J308" i="17" s="1"/>
  <c r="AJ45" i="6"/>
  <c r="K308" i="17" s="1"/>
  <c r="I306" i="18" s="1"/>
  <c r="AK45" i="6"/>
  <c r="L308" i="17" s="1"/>
  <c r="J306" i="18" s="1"/>
  <c r="AL45" i="6"/>
  <c r="M308" i="17" s="1"/>
  <c r="K306" i="18" s="1"/>
  <c r="AM45" i="6"/>
  <c r="N308" i="17" s="1"/>
  <c r="L306" i="18" s="1"/>
  <c r="AN45" i="6"/>
  <c r="O308" i="17" s="1"/>
  <c r="M306" i="18" s="1"/>
  <c r="AO45" i="6"/>
  <c r="P308" i="17" s="1"/>
  <c r="N306" i="18" s="1"/>
  <c r="AP45" i="6"/>
  <c r="Q308" i="17" s="1"/>
  <c r="O306" i="18" s="1"/>
  <c r="AQ45" i="6"/>
  <c r="R308" i="17" s="1"/>
  <c r="P306" i="18" s="1"/>
  <c r="AR45" i="6"/>
  <c r="S308" i="17" s="1"/>
  <c r="Q306" i="18" s="1"/>
  <c r="AS45" i="6"/>
  <c r="T308" i="17" s="1"/>
  <c r="R306" i="18" s="1"/>
  <c r="AT45" i="6"/>
  <c r="U308" i="17" s="1"/>
  <c r="S306" i="18" s="1"/>
  <c r="J311" i="17"/>
  <c r="K311" i="17"/>
  <c r="I309" i="18" s="1"/>
  <c r="L311" i="17"/>
  <c r="J309" i="18" s="1"/>
  <c r="M311" i="17"/>
  <c r="K309" i="18" s="1"/>
  <c r="N311" i="17"/>
  <c r="L309" i="18" s="1"/>
  <c r="O311" i="17"/>
  <c r="M309" i="18" s="1"/>
  <c r="P311" i="17"/>
  <c r="N309" i="18" s="1"/>
  <c r="Q311" i="17"/>
  <c r="O309" i="18" s="1"/>
  <c r="R311" i="17"/>
  <c r="P309" i="18" s="1"/>
  <c r="S311" i="17"/>
  <c r="Q309" i="18" s="1"/>
  <c r="T311" i="17"/>
  <c r="R309" i="18" s="1"/>
  <c r="U311" i="17"/>
  <c r="S309" i="18" s="1"/>
  <c r="J313" i="17"/>
  <c r="K313" i="17"/>
  <c r="I311" i="18" s="1"/>
  <c r="L313" i="17"/>
  <c r="J311" i="18" s="1"/>
  <c r="M313" i="17"/>
  <c r="K311" i="18" s="1"/>
  <c r="N313" i="17"/>
  <c r="L311" i="18" s="1"/>
  <c r="O313" i="17"/>
  <c r="M311" i="18" s="1"/>
  <c r="P313" i="17"/>
  <c r="N311" i="18" s="1"/>
  <c r="Q313" i="17"/>
  <c r="O311" i="18" s="1"/>
  <c r="R313" i="17"/>
  <c r="P311" i="18" s="1"/>
  <c r="S313" i="17"/>
  <c r="Q311" i="18" s="1"/>
  <c r="T313" i="17"/>
  <c r="R311" i="18" s="1"/>
  <c r="U313" i="17"/>
  <c r="S311" i="18" s="1"/>
  <c r="J314" i="17"/>
  <c r="K314" i="17"/>
  <c r="I312" i="18" s="1"/>
  <c r="L314" i="17"/>
  <c r="J312" i="18" s="1"/>
  <c r="M314" i="17"/>
  <c r="K312" i="18" s="1"/>
  <c r="N314" i="17"/>
  <c r="L312" i="18" s="1"/>
  <c r="O314" i="17"/>
  <c r="M312" i="18" s="1"/>
  <c r="P314" i="17"/>
  <c r="N312" i="18" s="1"/>
  <c r="Q314" i="17"/>
  <c r="O312" i="18" s="1"/>
  <c r="R314" i="17"/>
  <c r="P312" i="18" s="1"/>
  <c r="S314" i="17"/>
  <c r="Q312" i="18" s="1"/>
  <c r="T314" i="17"/>
  <c r="R312" i="18" s="1"/>
  <c r="U314" i="17"/>
  <c r="S312" i="18" s="1"/>
  <c r="J315" i="17"/>
  <c r="K315" i="17"/>
  <c r="I313" i="18" s="1"/>
  <c r="L315" i="17"/>
  <c r="J313" i="18" s="1"/>
  <c r="M315" i="17"/>
  <c r="K313" i="18" s="1"/>
  <c r="N315" i="17"/>
  <c r="L313" i="18" s="1"/>
  <c r="O315" i="17"/>
  <c r="M313" i="18" s="1"/>
  <c r="P315" i="17"/>
  <c r="N313" i="18" s="1"/>
  <c r="Q315" i="17"/>
  <c r="O313" i="18" s="1"/>
  <c r="R315" i="17"/>
  <c r="P313" i="18" s="1"/>
  <c r="S315" i="17"/>
  <c r="Q313" i="18" s="1"/>
  <c r="T315" i="17"/>
  <c r="R313" i="18" s="1"/>
  <c r="U315" i="17"/>
  <c r="S313" i="18" s="1"/>
  <c r="J316" i="17"/>
  <c r="K316" i="17"/>
  <c r="I314" i="18" s="1"/>
  <c r="L316" i="17"/>
  <c r="J314" i="18" s="1"/>
  <c r="M316" i="17"/>
  <c r="K314" i="18" s="1"/>
  <c r="N316" i="17"/>
  <c r="L314" i="18" s="1"/>
  <c r="O316" i="17"/>
  <c r="M314" i="18" s="1"/>
  <c r="P316" i="17"/>
  <c r="N314" i="18" s="1"/>
  <c r="Q316" i="17"/>
  <c r="O314" i="18" s="1"/>
  <c r="R316" i="17"/>
  <c r="P314" i="18" s="1"/>
  <c r="S316" i="17"/>
  <c r="Q314" i="18" s="1"/>
  <c r="T316" i="17"/>
  <c r="R314" i="18" s="1"/>
  <c r="U316" i="17"/>
  <c r="S314" i="18" s="1"/>
  <c r="J317" i="17"/>
  <c r="K317" i="17"/>
  <c r="I315" i="18" s="1"/>
  <c r="L317" i="17"/>
  <c r="J315" i="18" s="1"/>
  <c r="M317" i="17"/>
  <c r="K315" i="18" s="1"/>
  <c r="N317" i="17"/>
  <c r="L315" i="18" s="1"/>
  <c r="O317" i="17"/>
  <c r="M315" i="18" s="1"/>
  <c r="P317" i="17"/>
  <c r="N315" i="18" s="1"/>
  <c r="Q317" i="17"/>
  <c r="O315" i="18" s="1"/>
  <c r="R317" i="17"/>
  <c r="P315" i="18" s="1"/>
  <c r="S317" i="17"/>
  <c r="Q315" i="18" s="1"/>
  <c r="T317" i="17"/>
  <c r="R315" i="18" s="1"/>
  <c r="U317" i="17"/>
  <c r="S315" i="18" s="1"/>
  <c r="J318" i="17"/>
  <c r="K318" i="17"/>
  <c r="I316" i="18" s="1"/>
  <c r="L318" i="17"/>
  <c r="J316" i="18" s="1"/>
  <c r="M318" i="17"/>
  <c r="K316" i="18" s="1"/>
  <c r="N318" i="17"/>
  <c r="L316" i="18" s="1"/>
  <c r="O318" i="17"/>
  <c r="M316" i="18" s="1"/>
  <c r="P318" i="17"/>
  <c r="N316" i="18" s="1"/>
  <c r="Q318" i="17"/>
  <c r="O316" i="18" s="1"/>
  <c r="R318" i="17"/>
  <c r="P316" i="18" s="1"/>
  <c r="S318" i="17"/>
  <c r="Q316" i="18" s="1"/>
  <c r="T318" i="17"/>
  <c r="R316" i="18" s="1"/>
  <c r="U318" i="17"/>
  <c r="S316" i="18" s="1"/>
  <c r="J319" i="17"/>
  <c r="K319" i="17"/>
  <c r="I317" i="18" s="1"/>
  <c r="L319" i="17"/>
  <c r="J317" i="18" s="1"/>
  <c r="M319" i="17"/>
  <c r="K317" i="18" s="1"/>
  <c r="N319" i="17"/>
  <c r="L317" i="18" s="1"/>
  <c r="O319" i="17"/>
  <c r="M317" i="18" s="1"/>
  <c r="P319" i="17"/>
  <c r="N317" i="18" s="1"/>
  <c r="Q319" i="17"/>
  <c r="O317" i="18" s="1"/>
  <c r="R319" i="17"/>
  <c r="P317" i="18" s="1"/>
  <c r="S319" i="17"/>
  <c r="Q317" i="18" s="1"/>
  <c r="T319" i="17"/>
  <c r="R317" i="18" s="1"/>
  <c r="U319" i="17"/>
  <c r="S317" i="18" s="1"/>
  <c r="J320" i="17"/>
  <c r="K320" i="17"/>
  <c r="I318" i="18" s="1"/>
  <c r="L320" i="17"/>
  <c r="J318" i="18" s="1"/>
  <c r="M320" i="17"/>
  <c r="K318" i="18" s="1"/>
  <c r="N320" i="17"/>
  <c r="L318" i="18" s="1"/>
  <c r="O320" i="17"/>
  <c r="M318" i="18" s="1"/>
  <c r="P320" i="17"/>
  <c r="N318" i="18" s="1"/>
  <c r="Q320" i="17"/>
  <c r="O318" i="18" s="1"/>
  <c r="R320" i="17"/>
  <c r="P318" i="18" s="1"/>
  <c r="S320" i="17"/>
  <c r="Q318" i="18" s="1"/>
  <c r="T320" i="17"/>
  <c r="R318" i="18" s="1"/>
  <c r="U320" i="17"/>
  <c r="S318" i="18" s="1"/>
  <c r="J321" i="17"/>
  <c r="K321" i="17"/>
  <c r="I319" i="18" s="1"/>
  <c r="L321" i="17"/>
  <c r="J319" i="18" s="1"/>
  <c r="M321" i="17"/>
  <c r="K319" i="18" s="1"/>
  <c r="N321" i="17"/>
  <c r="L319" i="18" s="1"/>
  <c r="O321" i="17"/>
  <c r="M319" i="18" s="1"/>
  <c r="P321" i="17"/>
  <c r="N319" i="18" s="1"/>
  <c r="Q321" i="17"/>
  <c r="O319" i="18" s="1"/>
  <c r="R321" i="17"/>
  <c r="P319" i="18" s="1"/>
  <c r="S321" i="17"/>
  <c r="Q319" i="18" s="1"/>
  <c r="T321" i="17"/>
  <c r="R319" i="18" s="1"/>
  <c r="U321" i="17"/>
  <c r="S319" i="18" s="1"/>
  <c r="J322" i="17"/>
  <c r="K322" i="17"/>
  <c r="I320" i="18" s="1"/>
  <c r="L322" i="17"/>
  <c r="J320" i="18" s="1"/>
  <c r="M322" i="17"/>
  <c r="K320" i="18" s="1"/>
  <c r="N322" i="17"/>
  <c r="L320" i="18" s="1"/>
  <c r="O322" i="17"/>
  <c r="M320" i="18" s="1"/>
  <c r="P322" i="17"/>
  <c r="N320" i="18" s="1"/>
  <c r="Q322" i="17"/>
  <c r="O320" i="18" s="1"/>
  <c r="R322" i="17"/>
  <c r="P320" i="18" s="1"/>
  <c r="S322" i="17"/>
  <c r="Q320" i="18" s="1"/>
  <c r="T322" i="17"/>
  <c r="R320" i="18" s="1"/>
  <c r="U322" i="17"/>
  <c r="S320" i="18" s="1"/>
  <c r="J323" i="17"/>
  <c r="K323" i="17"/>
  <c r="I321" i="18" s="1"/>
  <c r="L323" i="17"/>
  <c r="J321" i="18" s="1"/>
  <c r="M323" i="17"/>
  <c r="K321" i="18" s="1"/>
  <c r="N323" i="17"/>
  <c r="L321" i="18" s="1"/>
  <c r="O323" i="17"/>
  <c r="M321" i="18" s="1"/>
  <c r="P323" i="17"/>
  <c r="N321" i="18" s="1"/>
  <c r="Q323" i="17"/>
  <c r="O321" i="18" s="1"/>
  <c r="R323" i="17"/>
  <c r="P321" i="18" s="1"/>
  <c r="S323" i="17"/>
  <c r="Q321" i="18" s="1"/>
  <c r="T323" i="17"/>
  <c r="R321" i="18" s="1"/>
  <c r="U323" i="17"/>
  <c r="S321" i="18" s="1"/>
  <c r="J324" i="17"/>
  <c r="K324" i="17"/>
  <c r="I322" i="18" s="1"/>
  <c r="L324" i="17"/>
  <c r="J322" i="18" s="1"/>
  <c r="M324" i="17"/>
  <c r="K322" i="18" s="1"/>
  <c r="N324" i="17"/>
  <c r="L322" i="18" s="1"/>
  <c r="O324" i="17"/>
  <c r="M322" i="18" s="1"/>
  <c r="P324" i="17"/>
  <c r="N322" i="18" s="1"/>
  <c r="Q324" i="17"/>
  <c r="O322" i="18" s="1"/>
  <c r="R324" i="17"/>
  <c r="P322" i="18" s="1"/>
  <c r="S324" i="17"/>
  <c r="Q322" i="18" s="1"/>
  <c r="T324" i="17"/>
  <c r="R322" i="18" s="1"/>
  <c r="U324" i="17"/>
  <c r="S322" i="18" s="1"/>
  <c r="J325" i="17"/>
  <c r="K325" i="17"/>
  <c r="I323" i="18" s="1"/>
  <c r="L325" i="17"/>
  <c r="J323" i="18" s="1"/>
  <c r="M325" i="17"/>
  <c r="K323" i="18" s="1"/>
  <c r="N325" i="17"/>
  <c r="L323" i="18" s="1"/>
  <c r="O325" i="17"/>
  <c r="M323" i="18" s="1"/>
  <c r="P325" i="17"/>
  <c r="N323" i="18" s="1"/>
  <c r="Q325" i="17"/>
  <c r="O323" i="18" s="1"/>
  <c r="R325" i="17"/>
  <c r="P323" i="18" s="1"/>
  <c r="S325" i="17"/>
  <c r="Q323" i="18" s="1"/>
  <c r="T325" i="17"/>
  <c r="R323" i="18" s="1"/>
  <c r="U325" i="17"/>
  <c r="S323" i="18" s="1"/>
  <c r="J326" i="17"/>
  <c r="K326" i="17"/>
  <c r="I324" i="18" s="1"/>
  <c r="L326" i="17"/>
  <c r="J324" i="18" s="1"/>
  <c r="M326" i="17"/>
  <c r="K324" i="18" s="1"/>
  <c r="N326" i="17"/>
  <c r="L324" i="18" s="1"/>
  <c r="O326" i="17"/>
  <c r="M324" i="18" s="1"/>
  <c r="P326" i="17"/>
  <c r="N324" i="18" s="1"/>
  <c r="Q326" i="17"/>
  <c r="O324" i="18" s="1"/>
  <c r="R326" i="17"/>
  <c r="P324" i="18" s="1"/>
  <c r="S326" i="17"/>
  <c r="Q324" i="18" s="1"/>
  <c r="T326" i="17"/>
  <c r="R324" i="18" s="1"/>
  <c r="U326" i="17"/>
  <c r="S324" i="18" s="1"/>
  <c r="J327" i="17"/>
  <c r="K327" i="17"/>
  <c r="I325" i="18" s="1"/>
  <c r="L327" i="17"/>
  <c r="J325" i="18" s="1"/>
  <c r="M327" i="17"/>
  <c r="K325" i="18" s="1"/>
  <c r="N327" i="17"/>
  <c r="L325" i="18" s="1"/>
  <c r="O327" i="17"/>
  <c r="M325" i="18" s="1"/>
  <c r="P327" i="17"/>
  <c r="N325" i="18" s="1"/>
  <c r="Q327" i="17"/>
  <c r="O325" i="18" s="1"/>
  <c r="R327" i="17"/>
  <c r="P325" i="18" s="1"/>
  <c r="S327" i="17"/>
  <c r="Q325" i="18" s="1"/>
  <c r="T327" i="17"/>
  <c r="R325" i="18" s="1"/>
  <c r="U327" i="17"/>
  <c r="S325" i="18" s="1"/>
  <c r="J332" i="17"/>
  <c r="K332" i="17"/>
  <c r="I330" i="18" s="1"/>
  <c r="L332" i="17"/>
  <c r="J330" i="18" s="1"/>
  <c r="M332" i="17"/>
  <c r="K330" i="18" s="1"/>
  <c r="N332" i="17"/>
  <c r="L330" i="18" s="1"/>
  <c r="O332" i="17"/>
  <c r="M330" i="18" s="1"/>
  <c r="P332" i="17"/>
  <c r="N330" i="18" s="1"/>
  <c r="Q332" i="17"/>
  <c r="O330" i="18" s="1"/>
  <c r="R332" i="17"/>
  <c r="P330" i="18" s="1"/>
  <c r="S332" i="17"/>
  <c r="Q330" i="18" s="1"/>
  <c r="T332" i="17"/>
  <c r="U332" i="17"/>
  <c r="J333" i="17"/>
  <c r="K333" i="17"/>
  <c r="I331" i="18" s="1"/>
  <c r="L333" i="17"/>
  <c r="J331" i="18" s="1"/>
  <c r="M333" i="17"/>
  <c r="K331" i="18" s="1"/>
  <c r="N333" i="17"/>
  <c r="L331" i="18" s="1"/>
  <c r="O333" i="17"/>
  <c r="M331" i="18" s="1"/>
  <c r="P333" i="17"/>
  <c r="N331" i="18" s="1"/>
  <c r="Q333" i="17"/>
  <c r="O331" i="18" s="1"/>
  <c r="R333" i="17"/>
  <c r="P331" i="18" s="1"/>
  <c r="S333" i="17"/>
  <c r="Q331" i="18" s="1"/>
  <c r="T333" i="17"/>
  <c r="R331" i="18" s="1"/>
  <c r="U333" i="17"/>
  <c r="S331" i="18" s="1"/>
  <c r="J334" i="17"/>
  <c r="K334" i="17"/>
  <c r="I332" i="18" s="1"/>
  <c r="L334" i="17"/>
  <c r="J332" i="18" s="1"/>
  <c r="M334" i="17"/>
  <c r="K332" i="18" s="1"/>
  <c r="N334" i="17"/>
  <c r="L332" i="18" s="1"/>
  <c r="O334" i="17"/>
  <c r="M332" i="18" s="1"/>
  <c r="P334" i="17"/>
  <c r="N332" i="18" s="1"/>
  <c r="Q334" i="17"/>
  <c r="O332" i="18" s="1"/>
  <c r="R334" i="17"/>
  <c r="P332" i="18" s="1"/>
  <c r="S334" i="17"/>
  <c r="Q332" i="18" s="1"/>
  <c r="T334" i="17"/>
  <c r="R332" i="18" s="1"/>
  <c r="U334" i="17"/>
  <c r="S332" i="18" s="1"/>
  <c r="J335" i="17"/>
  <c r="K335" i="17"/>
  <c r="I333" i="18" s="1"/>
  <c r="L335" i="17"/>
  <c r="J333" i="18" s="1"/>
  <c r="M335" i="17"/>
  <c r="K333" i="18" s="1"/>
  <c r="N335" i="17"/>
  <c r="L333" i="18" s="1"/>
  <c r="O335" i="17"/>
  <c r="M333" i="18" s="1"/>
  <c r="P335" i="17"/>
  <c r="N333" i="18" s="1"/>
  <c r="Q335" i="17"/>
  <c r="O333" i="18" s="1"/>
  <c r="R335" i="17"/>
  <c r="P333" i="18" s="1"/>
  <c r="S335" i="17"/>
  <c r="Q333" i="18" s="1"/>
  <c r="T335" i="17"/>
  <c r="R333" i="18" s="1"/>
  <c r="U335" i="17"/>
  <c r="S333" i="18" s="1"/>
  <c r="J336" i="17"/>
  <c r="K336" i="17"/>
  <c r="I334" i="18" s="1"/>
  <c r="L336" i="17"/>
  <c r="J334" i="18" s="1"/>
  <c r="M336" i="17"/>
  <c r="K334" i="18" s="1"/>
  <c r="N336" i="17"/>
  <c r="L334" i="18" s="1"/>
  <c r="O336" i="17"/>
  <c r="M334" i="18" s="1"/>
  <c r="P336" i="17"/>
  <c r="N334" i="18" s="1"/>
  <c r="Q336" i="17"/>
  <c r="O334" i="18" s="1"/>
  <c r="R336" i="17"/>
  <c r="P334" i="18" s="1"/>
  <c r="S336" i="17"/>
  <c r="Q334" i="18" s="1"/>
  <c r="T336" i="17"/>
  <c r="R334" i="18" s="1"/>
  <c r="U336" i="17"/>
  <c r="S334" i="18" s="1"/>
  <c r="J337" i="17"/>
  <c r="K337" i="17"/>
  <c r="I335" i="18" s="1"/>
  <c r="L337" i="17"/>
  <c r="J335" i="18" s="1"/>
  <c r="M337" i="17"/>
  <c r="K335" i="18" s="1"/>
  <c r="N337" i="17"/>
  <c r="L335" i="18" s="1"/>
  <c r="O337" i="17"/>
  <c r="M335" i="18" s="1"/>
  <c r="P337" i="17"/>
  <c r="N335" i="18" s="1"/>
  <c r="Q337" i="17"/>
  <c r="O335" i="18" s="1"/>
  <c r="R337" i="17"/>
  <c r="P335" i="18" s="1"/>
  <c r="S337" i="17"/>
  <c r="Q335" i="18" s="1"/>
  <c r="T337" i="17"/>
  <c r="R335" i="18" s="1"/>
  <c r="U337" i="17"/>
  <c r="J338" i="17"/>
  <c r="K338" i="17"/>
  <c r="I336" i="18" s="1"/>
  <c r="L338" i="17"/>
  <c r="J336" i="18" s="1"/>
  <c r="M338" i="17"/>
  <c r="K336" i="18" s="1"/>
  <c r="N338" i="17"/>
  <c r="L336" i="18" s="1"/>
  <c r="O338" i="17"/>
  <c r="M336" i="18" s="1"/>
  <c r="P338" i="17"/>
  <c r="N336" i="18" s="1"/>
  <c r="Q338" i="17"/>
  <c r="O336" i="18" s="1"/>
  <c r="R338" i="17"/>
  <c r="P336" i="18" s="1"/>
  <c r="S338" i="17"/>
  <c r="Q336" i="18" s="1"/>
  <c r="T338" i="17"/>
  <c r="R336" i="18" s="1"/>
  <c r="U338" i="17"/>
  <c r="S336" i="18" s="1"/>
  <c r="AI10" i="4"/>
  <c r="J365" i="17" s="1"/>
  <c r="AJ10" i="4"/>
  <c r="K365" i="17" s="1"/>
  <c r="I363" i="18" s="1"/>
  <c r="AK10" i="4"/>
  <c r="L365" i="17" s="1"/>
  <c r="J363" i="18" s="1"/>
  <c r="AL10" i="4"/>
  <c r="M365" i="17" s="1"/>
  <c r="K363" i="18" s="1"/>
  <c r="AM10" i="4"/>
  <c r="N365" i="17" s="1"/>
  <c r="L363" i="18" s="1"/>
  <c r="AN10" i="4"/>
  <c r="O365" i="17" s="1"/>
  <c r="M363" i="18" s="1"/>
  <c r="AO10" i="4"/>
  <c r="P365" i="17" s="1"/>
  <c r="N363" i="18" s="1"/>
  <c r="AP10" i="4"/>
  <c r="Q365" i="17" s="1"/>
  <c r="O363" i="18" s="1"/>
  <c r="AQ10" i="4"/>
  <c r="R365" i="17" s="1"/>
  <c r="P363" i="18" s="1"/>
  <c r="AR10" i="4"/>
  <c r="S365" i="17" s="1"/>
  <c r="Q363" i="18" s="1"/>
  <c r="AS10" i="4"/>
  <c r="T365" i="17" s="1"/>
  <c r="R363" i="18" s="1"/>
  <c r="AT10" i="4"/>
  <c r="U365" i="17" s="1"/>
  <c r="S363" i="18" s="1"/>
  <c r="AI11" i="4"/>
  <c r="J366" i="17" s="1"/>
  <c r="AJ11" i="4"/>
  <c r="K366" i="17" s="1"/>
  <c r="I364" i="18" s="1"/>
  <c r="AK11" i="4"/>
  <c r="L366" i="17" s="1"/>
  <c r="J364" i="18" s="1"/>
  <c r="AL11" i="4"/>
  <c r="M366" i="17" s="1"/>
  <c r="K364" i="18" s="1"/>
  <c r="AM11" i="4"/>
  <c r="N366" i="17" s="1"/>
  <c r="L364" i="18" s="1"/>
  <c r="AN11" i="4"/>
  <c r="O366" i="17" s="1"/>
  <c r="M364" i="18" s="1"/>
  <c r="AO11" i="4"/>
  <c r="P366" i="17" s="1"/>
  <c r="N364" i="18" s="1"/>
  <c r="AP11" i="4"/>
  <c r="Q366" i="17" s="1"/>
  <c r="O364" i="18" s="1"/>
  <c r="AQ11" i="4"/>
  <c r="R366" i="17" s="1"/>
  <c r="P364" i="18" s="1"/>
  <c r="AR11" i="4"/>
  <c r="S366" i="17" s="1"/>
  <c r="Q364" i="18" s="1"/>
  <c r="AS11" i="4"/>
  <c r="T366" i="17" s="1"/>
  <c r="R364" i="18" s="1"/>
  <c r="AT11" i="4"/>
  <c r="U366" i="17" s="1"/>
  <c r="S364" i="18" s="1"/>
  <c r="AI12" i="4"/>
  <c r="J367" i="17" s="1"/>
  <c r="AJ12" i="4"/>
  <c r="K367" i="17" s="1"/>
  <c r="I365" i="18" s="1"/>
  <c r="AK12" i="4"/>
  <c r="L367" i="17" s="1"/>
  <c r="J365" i="18" s="1"/>
  <c r="AL12" i="4"/>
  <c r="M367" i="17" s="1"/>
  <c r="K365" i="18" s="1"/>
  <c r="AM12" i="4"/>
  <c r="N367" i="17" s="1"/>
  <c r="L365" i="18" s="1"/>
  <c r="AN12" i="4"/>
  <c r="O367" i="17" s="1"/>
  <c r="M365" i="18" s="1"/>
  <c r="AO12" i="4"/>
  <c r="P367" i="17" s="1"/>
  <c r="N365" i="18" s="1"/>
  <c r="AP12" i="4"/>
  <c r="Q367" i="17" s="1"/>
  <c r="O365" i="18" s="1"/>
  <c r="AQ12" i="4"/>
  <c r="R367" i="17" s="1"/>
  <c r="P365" i="18" s="1"/>
  <c r="AR12" i="4"/>
  <c r="S367" i="17" s="1"/>
  <c r="Q365" i="18" s="1"/>
  <c r="AS12" i="4"/>
  <c r="T367" i="17" s="1"/>
  <c r="R365" i="18" s="1"/>
  <c r="AT12" i="4"/>
  <c r="U367" i="17" s="1"/>
  <c r="S365" i="18" s="1"/>
  <c r="AI13" i="4"/>
  <c r="J368" i="17" s="1"/>
  <c r="AJ13" i="4"/>
  <c r="K368" i="17" s="1"/>
  <c r="I366" i="18" s="1"/>
  <c r="AK13" i="4"/>
  <c r="L368" i="17" s="1"/>
  <c r="J366" i="18" s="1"/>
  <c r="AL13" i="4"/>
  <c r="M368" i="17" s="1"/>
  <c r="K366" i="18" s="1"/>
  <c r="AM13" i="4"/>
  <c r="N368" i="17" s="1"/>
  <c r="L366" i="18" s="1"/>
  <c r="AN13" i="4"/>
  <c r="O368" i="17" s="1"/>
  <c r="M366" i="18" s="1"/>
  <c r="AO13" i="4"/>
  <c r="P368" i="17" s="1"/>
  <c r="N366" i="18" s="1"/>
  <c r="AP13" i="4"/>
  <c r="Q368" i="17" s="1"/>
  <c r="O366" i="18" s="1"/>
  <c r="AQ13" i="4"/>
  <c r="R368" i="17" s="1"/>
  <c r="P366" i="18" s="1"/>
  <c r="AR13" i="4"/>
  <c r="S368" i="17" s="1"/>
  <c r="Q366" i="18" s="1"/>
  <c r="AS13" i="4"/>
  <c r="T368" i="17" s="1"/>
  <c r="R366" i="18" s="1"/>
  <c r="AT13" i="4"/>
  <c r="U368" i="17" s="1"/>
  <c r="S366" i="18" s="1"/>
  <c r="AI14" i="4"/>
  <c r="J369" i="17" s="1"/>
  <c r="AJ14" i="4"/>
  <c r="K369" i="17" s="1"/>
  <c r="I367" i="18" s="1"/>
  <c r="AK14" i="4"/>
  <c r="L369" i="17" s="1"/>
  <c r="J367" i="18" s="1"/>
  <c r="AL14" i="4"/>
  <c r="M369" i="17" s="1"/>
  <c r="K367" i="18" s="1"/>
  <c r="AM14" i="4"/>
  <c r="N369" i="17" s="1"/>
  <c r="L367" i="18" s="1"/>
  <c r="AN14" i="4"/>
  <c r="O369" i="17" s="1"/>
  <c r="M367" i="18" s="1"/>
  <c r="AO14" i="4"/>
  <c r="P369" i="17" s="1"/>
  <c r="N367" i="18" s="1"/>
  <c r="AP14" i="4"/>
  <c r="Q369" i="17" s="1"/>
  <c r="O367" i="18" s="1"/>
  <c r="AQ14" i="4"/>
  <c r="R369" i="17" s="1"/>
  <c r="P367" i="18" s="1"/>
  <c r="AR14" i="4"/>
  <c r="S369" i="17" s="1"/>
  <c r="Q367" i="18" s="1"/>
  <c r="AS14" i="4"/>
  <c r="T369" i="17" s="1"/>
  <c r="R367" i="18" s="1"/>
  <c r="AT14" i="4"/>
  <c r="U369" i="17" s="1"/>
  <c r="S367" i="18" s="1"/>
  <c r="AI15" i="4"/>
  <c r="J370" i="17" s="1"/>
  <c r="AJ15" i="4"/>
  <c r="K370" i="17" s="1"/>
  <c r="I368" i="18" s="1"/>
  <c r="AK15" i="4"/>
  <c r="L370" i="17" s="1"/>
  <c r="J368" i="18" s="1"/>
  <c r="AL15" i="4"/>
  <c r="M370" i="17" s="1"/>
  <c r="K368" i="18" s="1"/>
  <c r="AM15" i="4"/>
  <c r="N370" i="17" s="1"/>
  <c r="L368" i="18" s="1"/>
  <c r="AN15" i="4"/>
  <c r="O370" i="17" s="1"/>
  <c r="M368" i="18" s="1"/>
  <c r="AO15" i="4"/>
  <c r="P370" i="17" s="1"/>
  <c r="N368" i="18" s="1"/>
  <c r="AP15" i="4"/>
  <c r="Q370" i="17" s="1"/>
  <c r="O368" i="18" s="1"/>
  <c r="AQ15" i="4"/>
  <c r="R370" i="17" s="1"/>
  <c r="P368" i="18" s="1"/>
  <c r="AR15" i="4"/>
  <c r="S370" i="17" s="1"/>
  <c r="Q368" i="18" s="1"/>
  <c r="AS15" i="4"/>
  <c r="T370" i="17" s="1"/>
  <c r="R368" i="18" s="1"/>
  <c r="AT15" i="4"/>
  <c r="U370" i="17" s="1"/>
  <c r="S368" i="18" s="1"/>
  <c r="AI20" i="4"/>
  <c r="J372" i="17" s="1"/>
  <c r="AJ20" i="4"/>
  <c r="K372" i="17" s="1"/>
  <c r="I370" i="18" s="1"/>
  <c r="AK20" i="4"/>
  <c r="L372" i="17" s="1"/>
  <c r="J370" i="18" s="1"/>
  <c r="AL20" i="4"/>
  <c r="M372" i="17" s="1"/>
  <c r="K370" i="18" s="1"/>
  <c r="AM20" i="4"/>
  <c r="N372" i="17" s="1"/>
  <c r="L370" i="18" s="1"/>
  <c r="AN20" i="4"/>
  <c r="O372" i="17" s="1"/>
  <c r="M370" i="18" s="1"/>
  <c r="AO20" i="4"/>
  <c r="P372" i="17" s="1"/>
  <c r="N370" i="18" s="1"/>
  <c r="AP20" i="4"/>
  <c r="Q372" i="17" s="1"/>
  <c r="O370" i="18" s="1"/>
  <c r="AQ20" i="4"/>
  <c r="R372" i="17" s="1"/>
  <c r="P370" i="18" s="1"/>
  <c r="AR20" i="4"/>
  <c r="S372" i="17" s="1"/>
  <c r="Q370" i="18" s="1"/>
  <c r="AS20" i="4"/>
  <c r="T372" i="17" s="1"/>
  <c r="R370" i="18" s="1"/>
  <c r="AT20" i="4"/>
  <c r="U372" i="17" s="1"/>
  <c r="S370" i="18" s="1"/>
  <c r="AI21" i="4"/>
  <c r="J373" i="17" s="1"/>
  <c r="AJ21" i="4"/>
  <c r="K373" i="17" s="1"/>
  <c r="I371" i="18" s="1"/>
  <c r="AK21" i="4"/>
  <c r="L373" i="17" s="1"/>
  <c r="J371" i="18" s="1"/>
  <c r="AL21" i="4"/>
  <c r="M373" i="17" s="1"/>
  <c r="K371" i="18" s="1"/>
  <c r="AM21" i="4"/>
  <c r="N373" i="17" s="1"/>
  <c r="L371" i="18" s="1"/>
  <c r="AN21" i="4"/>
  <c r="O373" i="17" s="1"/>
  <c r="M371" i="18" s="1"/>
  <c r="AO21" i="4"/>
  <c r="P373" i="17" s="1"/>
  <c r="N371" i="18" s="1"/>
  <c r="AP21" i="4"/>
  <c r="Q373" i="17" s="1"/>
  <c r="O371" i="18" s="1"/>
  <c r="AQ21" i="4"/>
  <c r="R373" i="17" s="1"/>
  <c r="P371" i="18" s="1"/>
  <c r="AR21" i="4"/>
  <c r="S373" i="17" s="1"/>
  <c r="Q371" i="18" s="1"/>
  <c r="AS21" i="4"/>
  <c r="T373" i="17" s="1"/>
  <c r="R371" i="18" s="1"/>
  <c r="AT21" i="4"/>
  <c r="U373" i="17" s="1"/>
  <c r="S371" i="18" s="1"/>
  <c r="AI22" i="4"/>
  <c r="J374" i="17" s="1"/>
  <c r="AJ22" i="4"/>
  <c r="K374" i="17" s="1"/>
  <c r="I372" i="18" s="1"/>
  <c r="AK22" i="4"/>
  <c r="L374" i="17" s="1"/>
  <c r="J372" i="18" s="1"/>
  <c r="AL22" i="4"/>
  <c r="M374" i="17" s="1"/>
  <c r="K372" i="18" s="1"/>
  <c r="AM22" i="4"/>
  <c r="N374" i="17" s="1"/>
  <c r="L372" i="18" s="1"/>
  <c r="AN22" i="4"/>
  <c r="O374" i="17" s="1"/>
  <c r="M372" i="18" s="1"/>
  <c r="AO22" i="4"/>
  <c r="P374" i="17" s="1"/>
  <c r="N372" i="18" s="1"/>
  <c r="AP22" i="4"/>
  <c r="Q374" i="17" s="1"/>
  <c r="O372" i="18" s="1"/>
  <c r="AQ22" i="4"/>
  <c r="R374" i="17" s="1"/>
  <c r="P372" i="18" s="1"/>
  <c r="AR22" i="4"/>
  <c r="S374" i="17" s="1"/>
  <c r="Q372" i="18" s="1"/>
  <c r="AS22" i="4"/>
  <c r="T374" i="17" s="1"/>
  <c r="R372" i="18" s="1"/>
  <c r="AT22" i="4"/>
  <c r="U374" i="17" s="1"/>
  <c r="S372" i="18" s="1"/>
  <c r="AI23" i="4"/>
  <c r="J375" i="17" s="1"/>
  <c r="AJ23" i="4"/>
  <c r="K375" i="17" s="1"/>
  <c r="I373" i="18" s="1"/>
  <c r="AK23" i="4"/>
  <c r="L375" i="17" s="1"/>
  <c r="J373" i="18" s="1"/>
  <c r="AL23" i="4"/>
  <c r="M375" i="17" s="1"/>
  <c r="K373" i="18" s="1"/>
  <c r="AM23" i="4"/>
  <c r="N375" i="17" s="1"/>
  <c r="L373" i="18" s="1"/>
  <c r="AN23" i="4"/>
  <c r="O375" i="17" s="1"/>
  <c r="M373" i="18" s="1"/>
  <c r="AO23" i="4"/>
  <c r="P375" i="17" s="1"/>
  <c r="N373" i="18" s="1"/>
  <c r="AP23" i="4"/>
  <c r="Q375" i="17" s="1"/>
  <c r="O373" i="18" s="1"/>
  <c r="AQ23" i="4"/>
  <c r="R375" i="17" s="1"/>
  <c r="P373" i="18" s="1"/>
  <c r="AR23" i="4"/>
  <c r="S375" i="17" s="1"/>
  <c r="Q373" i="18" s="1"/>
  <c r="AS23" i="4"/>
  <c r="T375" i="17" s="1"/>
  <c r="R373" i="18" s="1"/>
  <c r="AT23" i="4"/>
  <c r="U375" i="17" s="1"/>
  <c r="S373" i="18" s="1"/>
  <c r="AI24" i="4"/>
  <c r="J376" i="17" s="1"/>
  <c r="AJ24" i="4"/>
  <c r="K376" i="17" s="1"/>
  <c r="I374" i="18" s="1"/>
  <c r="AK24" i="4"/>
  <c r="L376" i="17" s="1"/>
  <c r="J374" i="18" s="1"/>
  <c r="AL24" i="4"/>
  <c r="M376" i="17" s="1"/>
  <c r="K374" i="18" s="1"/>
  <c r="AM24" i="4"/>
  <c r="N376" i="17" s="1"/>
  <c r="L374" i="18" s="1"/>
  <c r="AN24" i="4"/>
  <c r="O376" i="17" s="1"/>
  <c r="M374" i="18" s="1"/>
  <c r="AO24" i="4"/>
  <c r="P376" i="17" s="1"/>
  <c r="N374" i="18" s="1"/>
  <c r="AP24" i="4"/>
  <c r="Q376" i="17" s="1"/>
  <c r="O374" i="18" s="1"/>
  <c r="AQ24" i="4"/>
  <c r="R376" i="17" s="1"/>
  <c r="P374" i="18" s="1"/>
  <c r="AR24" i="4"/>
  <c r="S376" i="17" s="1"/>
  <c r="Q374" i="18" s="1"/>
  <c r="AS24" i="4"/>
  <c r="T376" i="17" s="1"/>
  <c r="R374" i="18" s="1"/>
  <c r="AT24" i="4"/>
  <c r="U376" i="17" s="1"/>
  <c r="S374" i="18" s="1"/>
  <c r="AI25" i="4"/>
  <c r="J377" i="17" s="1"/>
  <c r="AJ25" i="4"/>
  <c r="K377" i="17" s="1"/>
  <c r="I375" i="18" s="1"/>
  <c r="AK25" i="4"/>
  <c r="L377" i="17" s="1"/>
  <c r="J375" i="18" s="1"/>
  <c r="AL25" i="4"/>
  <c r="M377" i="17" s="1"/>
  <c r="K375" i="18" s="1"/>
  <c r="AM25" i="4"/>
  <c r="N377" i="17" s="1"/>
  <c r="L375" i="18" s="1"/>
  <c r="AN25" i="4"/>
  <c r="O377" i="17" s="1"/>
  <c r="M375" i="18" s="1"/>
  <c r="AO25" i="4"/>
  <c r="P377" i="17" s="1"/>
  <c r="N375" i="18" s="1"/>
  <c r="AP25" i="4"/>
  <c r="Q377" i="17" s="1"/>
  <c r="O375" i="18" s="1"/>
  <c r="AQ25" i="4"/>
  <c r="R377" i="17" s="1"/>
  <c r="P375" i="18" s="1"/>
  <c r="AR25" i="4"/>
  <c r="S377" i="17" s="1"/>
  <c r="Q375" i="18" s="1"/>
  <c r="AS25" i="4"/>
  <c r="T377" i="17" s="1"/>
  <c r="R375" i="18" s="1"/>
  <c r="AT25" i="4"/>
  <c r="U377" i="17" s="1"/>
  <c r="S375" i="18" s="1"/>
  <c r="AI30" i="4"/>
  <c r="J379" i="17" s="1"/>
  <c r="AJ30" i="4"/>
  <c r="K379" i="17" s="1"/>
  <c r="I377" i="18" s="1"/>
  <c r="AK30" i="4"/>
  <c r="L379" i="17" s="1"/>
  <c r="J377" i="18" s="1"/>
  <c r="AL30" i="4"/>
  <c r="M379" i="17" s="1"/>
  <c r="K377" i="18" s="1"/>
  <c r="AM30" i="4"/>
  <c r="N379" i="17" s="1"/>
  <c r="L377" i="18" s="1"/>
  <c r="AN30" i="4"/>
  <c r="O379" i="17" s="1"/>
  <c r="M377" i="18" s="1"/>
  <c r="AO30" i="4"/>
  <c r="P379" i="17" s="1"/>
  <c r="N377" i="18" s="1"/>
  <c r="AP30" i="4"/>
  <c r="Q379" i="17" s="1"/>
  <c r="O377" i="18" s="1"/>
  <c r="AQ30" i="4"/>
  <c r="R379" i="17" s="1"/>
  <c r="P377" i="18" s="1"/>
  <c r="AR30" i="4"/>
  <c r="S379" i="17" s="1"/>
  <c r="Q377" i="18" s="1"/>
  <c r="AS30" i="4"/>
  <c r="T379" i="17" s="1"/>
  <c r="R377" i="18" s="1"/>
  <c r="AT30" i="4"/>
  <c r="U379" i="17" s="1"/>
  <c r="S377" i="18" s="1"/>
  <c r="AI31" i="4"/>
  <c r="J380" i="17" s="1"/>
  <c r="AJ31" i="4"/>
  <c r="K380" i="17" s="1"/>
  <c r="I378" i="18" s="1"/>
  <c r="AK31" i="4"/>
  <c r="L380" i="17" s="1"/>
  <c r="J378" i="18" s="1"/>
  <c r="AL31" i="4"/>
  <c r="M380" i="17" s="1"/>
  <c r="K378" i="18" s="1"/>
  <c r="AM31" i="4"/>
  <c r="N380" i="17" s="1"/>
  <c r="L378" i="18" s="1"/>
  <c r="AN31" i="4"/>
  <c r="O380" i="17" s="1"/>
  <c r="M378" i="18" s="1"/>
  <c r="AO31" i="4"/>
  <c r="P380" i="17" s="1"/>
  <c r="N378" i="18" s="1"/>
  <c r="AP31" i="4"/>
  <c r="Q380" i="17" s="1"/>
  <c r="O378" i="18" s="1"/>
  <c r="AQ31" i="4"/>
  <c r="R380" i="17" s="1"/>
  <c r="P378" i="18" s="1"/>
  <c r="AR31" i="4"/>
  <c r="S380" i="17" s="1"/>
  <c r="Q378" i="18" s="1"/>
  <c r="AS31" i="4"/>
  <c r="T380" i="17" s="1"/>
  <c r="R378" i="18" s="1"/>
  <c r="AT31" i="4"/>
  <c r="U380" i="17" s="1"/>
  <c r="S378" i="18" s="1"/>
  <c r="AI32" i="4"/>
  <c r="J381" i="17" s="1"/>
  <c r="AJ32" i="4"/>
  <c r="K381" i="17" s="1"/>
  <c r="I379" i="18" s="1"/>
  <c r="AK32" i="4"/>
  <c r="L381" i="17" s="1"/>
  <c r="J379" i="18" s="1"/>
  <c r="AL32" i="4"/>
  <c r="M381" i="17" s="1"/>
  <c r="K379" i="18" s="1"/>
  <c r="AM32" i="4"/>
  <c r="N381" i="17" s="1"/>
  <c r="L379" i="18" s="1"/>
  <c r="AN32" i="4"/>
  <c r="O381" i="17" s="1"/>
  <c r="M379" i="18" s="1"/>
  <c r="AO32" i="4"/>
  <c r="P381" i="17" s="1"/>
  <c r="N379" i="18" s="1"/>
  <c r="AP32" i="4"/>
  <c r="Q381" i="17" s="1"/>
  <c r="O379" i="18" s="1"/>
  <c r="AQ32" i="4"/>
  <c r="R381" i="17" s="1"/>
  <c r="P379" i="18" s="1"/>
  <c r="AR32" i="4"/>
  <c r="S381" i="17" s="1"/>
  <c r="Q379" i="18" s="1"/>
  <c r="AS32" i="4"/>
  <c r="T381" i="17" s="1"/>
  <c r="R379" i="18" s="1"/>
  <c r="AT32" i="4"/>
  <c r="U381" i="17" s="1"/>
  <c r="S379" i="18" s="1"/>
  <c r="AI33" i="4"/>
  <c r="J382" i="17" s="1"/>
  <c r="AJ33" i="4"/>
  <c r="K382" i="17" s="1"/>
  <c r="I380" i="18" s="1"/>
  <c r="AK33" i="4"/>
  <c r="L382" i="17" s="1"/>
  <c r="J380" i="18" s="1"/>
  <c r="AL33" i="4"/>
  <c r="M382" i="17" s="1"/>
  <c r="K380" i="18" s="1"/>
  <c r="AM33" i="4"/>
  <c r="N382" i="17" s="1"/>
  <c r="L380" i="18" s="1"/>
  <c r="AN33" i="4"/>
  <c r="O382" i="17" s="1"/>
  <c r="M380" i="18" s="1"/>
  <c r="AO33" i="4"/>
  <c r="P382" i="17" s="1"/>
  <c r="N380" i="18" s="1"/>
  <c r="AP33" i="4"/>
  <c r="Q382" i="17" s="1"/>
  <c r="O380" i="18" s="1"/>
  <c r="AQ33" i="4"/>
  <c r="R382" i="17" s="1"/>
  <c r="P380" i="18" s="1"/>
  <c r="AR33" i="4"/>
  <c r="S382" i="17" s="1"/>
  <c r="Q380" i="18" s="1"/>
  <c r="AS33" i="4"/>
  <c r="T382" i="17" s="1"/>
  <c r="R380" i="18" s="1"/>
  <c r="AT33" i="4"/>
  <c r="U382" i="17" s="1"/>
  <c r="S380" i="18" s="1"/>
  <c r="AI34" i="4"/>
  <c r="J383" i="17" s="1"/>
  <c r="AJ34" i="4"/>
  <c r="K383" i="17" s="1"/>
  <c r="I381" i="18" s="1"/>
  <c r="AK34" i="4"/>
  <c r="L383" i="17" s="1"/>
  <c r="J381" i="18" s="1"/>
  <c r="AL34" i="4"/>
  <c r="M383" i="17" s="1"/>
  <c r="K381" i="18" s="1"/>
  <c r="AM34" i="4"/>
  <c r="N383" i="17" s="1"/>
  <c r="L381" i="18" s="1"/>
  <c r="AN34" i="4"/>
  <c r="O383" i="17" s="1"/>
  <c r="M381" i="18" s="1"/>
  <c r="AO34" i="4"/>
  <c r="P383" i="17" s="1"/>
  <c r="N381" i="18" s="1"/>
  <c r="AP34" i="4"/>
  <c r="Q383" i="17" s="1"/>
  <c r="O381" i="18" s="1"/>
  <c r="AQ34" i="4"/>
  <c r="R383" i="17" s="1"/>
  <c r="P381" i="18" s="1"/>
  <c r="AR34" i="4"/>
  <c r="S383" i="17" s="1"/>
  <c r="Q381" i="18" s="1"/>
  <c r="AS34" i="4"/>
  <c r="T383" i="17" s="1"/>
  <c r="R381" i="18" s="1"/>
  <c r="AT34" i="4"/>
  <c r="U383" i="17" s="1"/>
  <c r="S381" i="18" s="1"/>
  <c r="AI35" i="4"/>
  <c r="J384" i="17" s="1"/>
  <c r="AJ35" i="4"/>
  <c r="K384" i="17" s="1"/>
  <c r="I382" i="18" s="1"/>
  <c r="AK35" i="4"/>
  <c r="L384" i="17" s="1"/>
  <c r="J382" i="18" s="1"/>
  <c r="AL35" i="4"/>
  <c r="M384" i="17" s="1"/>
  <c r="K382" i="18" s="1"/>
  <c r="AM35" i="4"/>
  <c r="N384" i="17" s="1"/>
  <c r="L382" i="18" s="1"/>
  <c r="AN35" i="4"/>
  <c r="O384" i="17" s="1"/>
  <c r="M382" i="18" s="1"/>
  <c r="AO35" i="4"/>
  <c r="P384" i="17" s="1"/>
  <c r="N382" i="18" s="1"/>
  <c r="AP35" i="4"/>
  <c r="Q384" i="17" s="1"/>
  <c r="O382" i="18" s="1"/>
  <c r="AQ35" i="4"/>
  <c r="R384" i="17" s="1"/>
  <c r="P382" i="18" s="1"/>
  <c r="AR35" i="4"/>
  <c r="S384" i="17" s="1"/>
  <c r="Q382" i="18" s="1"/>
  <c r="AS35" i="4"/>
  <c r="T384" i="17" s="1"/>
  <c r="R382" i="18" s="1"/>
  <c r="AT35" i="4"/>
  <c r="U384" i="17" s="1"/>
  <c r="S382" i="18" s="1"/>
  <c r="AI40" i="4"/>
  <c r="J386" i="17" s="1"/>
  <c r="AJ40" i="4"/>
  <c r="K386" i="17" s="1"/>
  <c r="I384" i="18" s="1"/>
  <c r="AK40" i="4"/>
  <c r="L386" i="17" s="1"/>
  <c r="J384" i="18" s="1"/>
  <c r="AL40" i="4"/>
  <c r="M386" i="17" s="1"/>
  <c r="K384" i="18" s="1"/>
  <c r="AM40" i="4"/>
  <c r="N386" i="17" s="1"/>
  <c r="L384" i="18" s="1"/>
  <c r="AN40" i="4"/>
  <c r="O386" i="17" s="1"/>
  <c r="M384" i="18" s="1"/>
  <c r="AO40" i="4"/>
  <c r="P386" i="17" s="1"/>
  <c r="N384" i="18" s="1"/>
  <c r="AP40" i="4"/>
  <c r="Q386" i="17" s="1"/>
  <c r="O384" i="18" s="1"/>
  <c r="AQ40" i="4"/>
  <c r="R386" i="17" s="1"/>
  <c r="P384" i="18" s="1"/>
  <c r="AR40" i="4"/>
  <c r="S386" i="17" s="1"/>
  <c r="Q384" i="18" s="1"/>
  <c r="AS40" i="4"/>
  <c r="T386" i="17" s="1"/>
  <c r="R384" i="18" s="1"/>
  <c r="AT40" i="4"/>
  <c r="U386" i="17" s="1"/>
  <c r="S384" i="18" s="1"/>
  <c r="AI41" i="4"/>
  <c r="J387" i="17" s="1"/>
  <c r="AJ41" i="4"/>
  <c r="K387" i="17" s="1"/>
  <c r="I385" i="18" s="1"/>
  <c r="AK41" i="4"/>
  <c r="L387" i="17" s="1"/>
  <c r="J385" i="18" s="1"/>
  <c r="AL41" i="4"/>
  <c r="M387" i="17" s="1"/>
  <c r="K385" i="18" s="1"/>
  <c r="AM41" i="4"/>
  <c r="N387" i="17" s="1"/>
  <c r="L385" i="18" s="1"/>
  <c r="AN41" i="4"/>
  <c r="O387" i="17" s="1"/>
  <c r="M385" i="18" s="1"/>
  <c r="AO41" i="4"/>
  <c r="P387" i="17" s="1"/>
  <c r="N385" i="18" s="1"/>
  <c r="AP41" i="4"/>
  <c r="Q387" i="17" s="1"/>
  <c r="O385" i="18" s="1"/>
  <c r="AQ41" i="4"/>
  <c r="R387" i="17" s="1"/>
  <c r="P385" i="18" s="1"/>
  <c r="AR41" i="4"/>
  <c r="S387" i="17" s="1"/>
  <c r="Q385" i="18" s="1"/>
  <c r="AS41" i="4"/>
  <c r="T387" i="17" s="1"/>
  <c r="R385" i="18" s="1"/>
  <c r="AT41" i="4"/>
  <c r="U387" i="17" s="1"/>
  <c r="S385" i="18" s="1"/>
  <c r="AI42" i="4"/>
  <c r="J388" i="17" s="1"/>
  <c r="AJ42" i="4"/>
  <c r="K388" i="17" s="1"/>
  <c r="I386" i="18" s="1"/>
  <c r="AK42" i="4"/>
  <c r="L388" i="17" s="1"/>
  <c r="J386" i="18" s="1"/>
  <c r="AL42" i="4"/>
  <c r="M388" i="17" s="1"/>
  <c r="K386" i="18" s="1"/>
  <c r="AM42" i="4"/>
  <c r="N388" i="17" s="1"/>
  <c r="L386" i="18" s="1"/>
  <c r="AN42" i="4"/>
  <c r="O388" i="17" s="1"/>
  <c r="M386" i="18" s="1"/>
  <c r="AO42" i="4"/>
  <c r="P388" i="17" s="1"/>
  <c r="N386" i="18" s="1"/>
  <c r="AP42" i="4"/>
  <c r="Q388" i="17" s="1"/>
  <c r="O386" i="18" s="1"/>
  <c r="AQ42" i="4"/>
  <c r="R388" i="17" s="1"/>
  <c r="P386" i="18" s="1"/>
  <c r="AR42" i="4"/>
  <c r="S388" i="17" s="1"/>
  <c r="Q386" i="18" s="1"/>
  <c r="AS42" i="4"/>
  <c r="T388" i="17" s="1"/>
  <c r="R386" i="18" s="1"/>
  <c r="AT42" i="4"/>
  <c r="U388" i="17" s="1"/>
  <c r="S386" i="18" s="1"/>
  <c r="AI43" i="4"/>
  <c r="J389" i="17" s="1"/>
  <c r="AJ43" i="4"/>
  <c r="K389" i="17" s="1"/>
  <c r="I387" i="18" s="1"/>
  <c r="AK43" i="4"/>
  <c r="L389" i="17" s="1"/>
  <c r="J387" i="18" s="1"/>
  <c r="AL43" i="4"/>
  <c r="M389" i="17" s="1"/>
  <c r="K387" i="18" s="1"/>
  <c r="AM43" i="4"/>
  <c r="N389" i="17" s="1"/>
  <c r="L387" i="18" s="1"/>
  <c r="AN43" i="4"/>
  <c r="O389" i="17" s="1"/>
  <c r="M387" i="18" s="1"/>
  <c r="AO43" i="4"/>
  <c r="P389" i="17" s="1"/>
  <c r="N387" i="18" s="1"/>
  <c r="AP43" i="4"/>
  <c r="Q389" i="17" s="1"/>
  <c r="O387" i="18" s="1"/>
  <c r="AQ43" i="4"/>
  <c r="R389" i="17" s="1"/>
  <c r="P387" i="18" s="1"/>
  <c r="AR43" i="4"/>
  <c r="S389" i="17" s="1"/>
  <c r="Q387" i="18" s="1"/>
  <c r="AS43" i="4"/>
  <c r="T389" i="17" s="1"/>
  <c r="R387" i="18" s="1"/>
  <c r="AT43" i="4"/>
  <c r="U389" i="17" s="1"/>
  <c r="S387" i="18" s="1"/>
  <c r="AI44" i="4"/>
  <c r="J390" i="17" s="1"/>
  <c r="AJ44" i="4"/>
  <c r="K390" i="17" s="1"/>
  <c r="I388" i="18" s="1"/>
  <c r="AK44" i="4"/>
  <c r="L390" i="17" s="1"/>
  <c r="J388" i="18" s="1"/>
  <c r="AL44" i="4"/>
  <c r="M390" i="17" s="1"/>
  <c r="K388" i="18" s="1"/>
  <c r="AM44" i="4"/>
  <c r="N390" i="17" s="1"/>
  <c r="L388" i="18" s="1"/>
  <c r="AN44" i="4"/>
  <c r="O390" i="17" s="1"/>
  <c r="M388" i="18" s="1"/>
  <c r="AO44" i="4"/>
  <c r="P390" i="17" s="1"/>
  <c r="N388" i="18" s="1"/>
  <c r="AP44" i="4"/>
  <c r="Q390" i="17" s="1"/>
  <c r="O388" i="18" s="1"/>
  <c r="AQ44" i="4"/>
  <c r="R390" i="17" s="1"/>
  <c r="P388" i="18" s="1"/>
  <c r="AR44" i="4"/>
  <c r="S390" i="17" s="1"/>
  <c r="Q388" i="18" s="1"/>
  <c r="AS44" i="4"/>
  <c r="T390" i="17" s="1"/>
  <c r="R388" i="18" s="1"/>
  <c r="AT44" i="4"/>
  <c r="U390" i="17" s="1"/>
  <c r="S388" i="18" s="1"/>
  <c r="AI49" i="4"/>
  <c r="J392" i="17" s="1"/>
  <c r="AJ49" i="4"/>
  <c r="K392" i="17" s="1"/>
  <c r="I390" i="18" s="1"/>
  <c r="AK49" i="4"/>
  <c r="L392" i="17" s="1"/>
  <c r="J390" i="18" s="1"/>
  <c r="AL49" i="4"/>
  <c r="M392" i="17" s="1"/>
  <c r="K390" i="18" s="1"/>
  <c r="AM49" i="4"/>
  <c r="N392" i="17" s="1"/>
  <c r="L390" i="18" s="1"/>
  <c r="AN49" i="4"/>
  <c r="O392" i="17" s="1"/>
  <c r="M390" i="18" s="1"/>
  <c r="AO49" i="4"/>
  <c r="P392" i="17" s="1"/>
  <c r="N390" i="18" s="1"/>
  <c r="AP49" i="4"/>
  <c r="Q392" i="17" s="1"/>
  <c r="O390" i="18" s="1"/>
  <c r="AQ49" i="4"/>
  <c r="R392" i="17" s="1"/>
  <c r="P390" i="18" s="1"/>
  <c r="AR49" i="4"/>
  <c r="S392" i="17" s="1"/>
  <c r="Q390" i="18" s="1"/>
  <c r="AS49" i="4"/>
  <c r="T392" i="17" s="1"/>
  <c r="R390" i="18" s="1"/>
  <c r="AT49" i="4"/>
  <c r="U392" i="17" s="1"/>
  <c r="S390" i="18" s="1"/>
  <c r="AI50" i="4"/>
  <c r="J393" i="17" s="1"/>
  <c r="AJ50" i="4"/>
  <c r="K393" i="17" s="1"/>
  <c r="I391" i="18" s="1"/>
  <c r="AK50" i="4"/>
  <c r="L393" i="17" s="1"/>
  <c r="J391" i="18" s="1"/>
  <c r="AL50" i="4"/>
  <c r="M393" i="17" s="1"/>
  <c r="K391" i="18" s="1"/>
  <c r="AM50" i="4"/>
  <c r="N393" i="17" s="1"/>
  <c r="L391" i="18" s="1"/>
  <c r="AN50" i="4"/>
  <c r="O393" i="17" s="1"/>
  <c r="M391" i="18" s="1"/>
  <c r="AO50" i="4"/>
  <c r="P393" i="17" s="1"/>
  <c r="N391" i="18" s="1"/>
  <c r="AP50" i="4"/>
  <c r="Q393" i="17" s="1"/>
  <c r="O391" i="18" s="1"/>
  <c r="AQ50" i="4"/>
  <c r="R393" i="17" s="1"/>
  <c r="P391" i="18" s="1"/>
  <c r="AR50" i="4"/>
  <c r="S393" i="17" s="1"/>
  <c r="Q391" i="18" s="1"/>
  <c r="AS50" i="4"/>
  <c r="T393" i="17" s="1"/>
  <c r="R391" i="18" s="1"/>
  <c r="AT50" i="4"/>
  <c r="U393" i="17" s="1"/>
  <c r="S391" i="18" s="1"/>
  <c r="AI51" i="4"/>
  <c r="J394" i="17" s="1"/>
  <c r="AJ51" i="4"/>
  <c r="K394" i="17" s="1"/>
  <c r="I392" i="18" s="1"/>
  <c r="AK51" i="4"/>
  <c r="L394" i="17" s="1"/>
  <c r="J392" i="18" s="1"/>
  <c r="AL51" i="4"/>
  <c r="M394" i="17" s="1"/>
  <c r="K392" i="18" s="1"/>
  <c r="AM51" i="4"/>
  <c r="N394" i="17" s="1"/>
  <c r="L392" i="18" s="1"/>
  <c r="AN51" i="4"/>
  <c r="O394" i="17" s="1"/>
  <c r="M392" i="18" s="1"/>
  <c r="AO51" i="4"/>
  <c r="P394" i="17" s="1"/>
  <c r="N392" i="18" s="1"/>
  <c r="AP51" i="4"/>
  <c r="Q394" i="17" s="1"/>
  <c r="O392" i="18" s="1"/>
  <c r="AQ51" i="4"/>
  <c r="R394" i="17" s="1"/>
  <c r="P392" i="18" s="1"/>
  <c r="AR51" i="4"/>
  <c r="S394" i="17" s="1"/>
  <c r="Q392" i="18" s="1"/>
  <c r="AS51" i="4"/>
  <c r="T394" i="17" s="1"/>
  <c r="R392" i="18" s="1"/>
  <c r="AT51" i="4"/>
  <c r="U394" i="17" s="1"/>
  <c r="S392" i="18" s="1"/>
  <c r="AI52" i="4"/>
  <c r="J395" i="17" s="1"/>
  <c r="AJ52" i="4"/>
  <c r="K395" i="17" s="1"/>
  <c r="I393" i="18" s="1"/>
  <c r="AK52" i="4"/>
  <c r="L395" i="17" s="1"/>
  <c r="J393" i="18" s="1"/>
  <c r="AL52" i="4"/>
  <c r="M395" i="17" s="1"/>
  <c r="K393" i="18" s="1"/>
  <c r="AM52" i="4"/>
  <c r="N395" i="17" s="1"/>
  <c r="L393" i="18" s="1"/>
  <c r="AN52" i="4"/>
  <c r="O395" i="17" s="1"/>
  <c r="M393" i="18" s="1"/>
  <c r="AO52" i="4"/>
  <c r="P395" i="17" s="1"/>
  <c r="N393" i="18" s="1"/>
  <c r="AP52" i="4"/>
  <c r="Q395" i="17" s="1"/>
  <c r="O393" i="18" s="1"/>
  <c r="AQ52" i="4"/>
  <c r="R395" i="17" s="1"/>
  <c r="P393" i="18" s="1"/>
  <c r="AR52" i="4"/>
  <c r="S395" i="17" s="1"/>
  <c r="Q393" i="18" s="1"/>
  <c r="AS52" i="4"/>
  <c r="T395" i="17" s="1"/>
  <c r="R393" i="18" s="1"/>
  <c r="AT52" i="4"/>
  <c r="U395" i="17" s="1"/>
  <c r="S393" i="18" s="1"/>
  <c r="AI53" i="4"/>
  <c r="J396" i="17" s="1"/>
  <c r="AJ53" i="4"/>
  <c r="K396" i="17" s="1"/>
  <c r="I394" i="18" s="1"/>
  <c r="AK53" i="4"/>
  <c r="L396" i="17" s="1"/>
  <c r="J394" i="18" s="1"/>
  <c r="AL53" i="4"/>
  <c r="M396" i="17" s="1"/>
  <c r="K394" i="18" s="1"/>
  <c r="AM53" i="4"/>
  <c r="N396" i="17" s="1"/>
  <c r="L394" i="18" s="1"/>
  <c r="AN53" i="4"/>
  <c r="O396" i="17" s="1"/>
  <c r="M394" i="18" s="1"/>
  <c r="AO53" i="4"/>
  <c r="P396" i="17" s="1"/>
  <c r="N394" i="18" s="1"/>
  <c r="AP53" i="4"/>
  <c r="Q396" i="17" s="1"/>
  <c r="O394" i="18" s="1"/>
  <c r="AQ53" i="4"/>
  <c r="R396" i="17" s="1"/>
  <c r="P394" i="18" s="1"/>
  <c r="AR53" i="4"/>
  <c r="S396" i="17" s="1"/>
  <c r="Q394" i="18" s="1"/>
  <c r="AS53" i="4"/>
  <c r="T396" i="17" s="1"/>
  <c r="R394" i="18" s="1"/>
  <c r="AT53" i="4"/>
  <c r="U396" i="17" s="1"/>
  <c r="S394" i="18" s="1"/>
  <c r="AI58" i="4"/>
  <c r="J398" i="17" s="1"/>
  <c r="AJ58" i="4"/>
  <c r="K398" i="17" s="1"/>
  <c r="I396" i="18" s="1"/>
  <c r="AK58" i="4"/>
  <c r="L398" i="17" s="1"/>
  <c r="J396" i="18" s="1"/>
  <c r="AL58" i="4"/>
  <c r="M398" i="17" s="1"/>
  <c r="K396" i="18" s="1"/>
  <c r="AM58" i="4"/>
  <c r="N398" i="17" s="1"/>
  <c r="L396" i="18" s="1"/>
  <c r="AN58" i="4"/>
  <c r="O398" i="17" s="1"/>
  <c r="M396" i="18" s="1"/>
  <c r="AO58" i="4"/>
  <c r="P398" i="17" s="1"/>
  <c r="N396" i="18" s="1"/>
  <c r="AP58" i="4"/>
  <c r="Q398" i="17" s="1"/>
  <c r="O396" i="18" s="1"/>
  <c r="AQ58" i="4"/>
  <c r="R398" i="17" s="1"/>
  <c r="P396" i="18" s="1"/>
  <c r="AR58" i="4"/>
  <c r="S398" i="17" s="1"/>
  <c r="Q396" i="18" s="1"/>
  <c r="AS58" i="4"/>
  <c r="T398" i="17" s="1"/>
  <c r="R396" i="18" s="1"/>
  <c r="AT58" i="4"/>
  <c r="U398" i="17" s="1"/>
  <c r="S396" i="18" s="1"/>
  <c r="AI59" i="4"/>
  <c r="J399" i="17" s="1"/>
  <c r="AJ59" i="4"/>
  <c r="K399" i="17" s="1"/>
  <c r="I397" i="18" s="1"/>
  <c r="AK59" i="4"/>
  <c r="L399" i="17" s="1"/>
  <c r="J397" i="18" s="1"/>
  <c r="AL59" i="4"/>
  <c r="M399" i="17" s="1"/>
  <c r="K397" i="18" s="1"/>
  <c r="AM59" i="4"/>
  <c r="N399" i="17" s="1"/>
  <c r="L397" i="18" s="1"/>
  <c r="AN59" i="4"/>
  <c r="O399" i="17" s="1"/>
  <c r="M397" i="18" s="1"/>
  <c r="AO59" i="4"/>
  <c r="P399" i="17" s="1"/>
  <c r="N397" i="18" s="1"/>
  <c r="AP59" i="4"/>
  <c r="Q399" i="17" s="1"/>
  <c r="O397" i="18" s="1"/>
  <c r="AQ59" i="4"/>
  <c r="R399" i="17" s="1"/>
  <c r="P397" i="18" s="1"/>
  <c r="AR59" i="4"/>
  <c r="S399" i="17" s="1"/>
  <c r="Q397" i="18" s="1"/>
  <c r="AS59" i="4"/>
  <c r="T399" i="17" s="1"/>
  <c r="R397" i="18" s="1"/>
  <c r="AT59" i="4"/>
  <c r="U399" i="17" s="1"/>
  <c r="S397" i="18" s="1"/>
  <c r="AI60" i="4"/>
  <c r="J400" i="17" s="1"/>
  <c r="AJ60" i="4"/>
  <c r="K400" i="17" s="1"/>
  <c r="I398" i="18" s="1"/>
  <c r="AK60" i="4"/>
  <c r="L400" i="17" s="1"/>
  <c r="J398" i="18" s="1"/>
  <c r="AL60" i="4"/>
  <c r="M400" i="17" s="1"/>
  <c r="K398" i="18" s="1"/>
  <c r="AM60" i="4"/>
  <c r="N400" i="17" s="1"/>
  <c r="L398" i="18" s="1"/>
  <c r="AN60" i="4"/>
  <c r="O400" i="17" s="1"/>
  <c r="M398" i="18" s="1"/>
  <c r="AO60" i="4"/>
  <c r="P400" i="17" s="1"/>
  <c r="N398" i="18" s="1"/>
  <c r="AP60" i="4"/>
  <c r="Q400" i="17" s="1"/>
  <c r="O398" i="18" s="1"/>
  <c r="AQ60" i="4"/>
  <c r="R400" i="17" s="1"/>
  <c r="P398" i="18" s="1"/>
  <c r="AR60" i="4"/>
  <c r="S400" i="17" s="1"/>
  <c r="Q398" i="18" s="1"/>
  <c r="AS60" i="4"/>
  <c r="T400" i="17" s="1"/>
  <c r="R398" i="18" s="1"/>
  <c r="AT60" i="4"/>
  <c r="U400" i="17" s="1"/>
  <c r="S398" i="18" s="1"/>
  <c r="AI61" i="4"/>
  <c r="J401" i="17" s="1"/>
  <c r="AJ61" i="4"/>
  <c r="K401" i="17" s="1"/>
  <c r="I399" i="18" s="1"/>
  <c r="AK61" i="4"/>
  <c r="L401" i="17" s="1"/>
  <c r="J399" i="18" s="1"/>
  <c r="AL61" i="4"/>
  <c r="M401" i="17" s="1"/>
  <c r="K399" i="18" s="1"/>
  <c r="AM61" i="4"/>
  <c r="N401" i="17" s="1"/>
  <c r="L399" i="18" s="1"/>
  <c r="AN61" i="4"/>
  <c r="O401" i="17" s="1"/>
  <c r="M399" i="18" s="1"/>
  <c r="AO61" i="4"/>
  <c r="P401" i="17" s="1"/>
  <c r="N399" i="18" s="1"/>
  <c r="AP61" i="4"/>
  <c r="Q401" i="17" s="1"/>
  <c r="O399" i="18" s="1"/>
  <c r="AQ61" i="4"/>
  <c r="R401" i="17" s="1"/>
  <c r="P399" i="18" s="1"/>
  <c r="AR61" i="4"/>
  <c r="S401" i="17" s="1"/>
  <c r="Q399" i="18" s="1"/>
  <c r="AS61" i="4"/>
  <c r="T401" i="17" s="1"/>
  <c r="R399" i="18" s="1"/>
  <c r="AT61" i="4"/>
  <c r="U401" i="17" s="1"/>
  <c r="S399" i="18" s="1"/>
  <c r="AI62" i="4"/>
  <c r="J402" i="17" s="1"/>
  <c r="AJ62" i="4"/>
  <c r="K402" i="17" s="1"/>
  <c r="I400" i="18" s="1"/>
  <c r="AK62" i="4"/>
  <c r="L402" i="17" s="1"/>
  <c r="J400" i="18" s="1"/>
  <c r="AL62" i="4"/>
  <c r="M402" i="17" s="1"/>
  <c r="K400" i="18" s="1"/>
  <c r="AM62" i="4"/>
  <c r="N402" i="17" s="1"/>
  <c r="L400" i="18" s="1"/>
  <c r="AN62" i="4"/>
  <c r="O402" i="17" s="1"/>
  <c r="M400" i="18" s="1"/>
  <c r="AO62" i="4"/>
  <c r="P402" i="17" s="1"/>
  <c r="N400" i="18" s="1"/>
  <c r="AP62" i="4"/>
  <c r="Q402" i="17" s="1"/>
  <c r="O400" i="18" s="1"/>
  <c r="AQ62" i="4"/>
  <c r="R402" i="17" s="1"/>
  <c r="P400" i="18" s="1"/>
  <c r="AR62" i="4"/>
  <c r="S402" i="17" s="1"/>
  <c r="Q400" i="18" s="1"/>
  <c r="AS62" i="4"/>
  <c r="T402" i="17" s="1"/>
  <c r="R400" i="18" s="1"/>
  <c r="AT62" i="4"/>
  <c r="U402" i="17" s="1"/>
  <c r="S400" i="18" s="1"/>
  <c r="AI67" i="4"/>
  <c r="J404" i="17" s="1"/>
  <c r="AJ67" i="4"/>
  <c r="K404" i="17" s="1"/>
  <c r="I402" i="18" s="1"/>
  <c r="AK67" i="4"/>
  <c r="L404" i="17" s="1"/>
  <c r="J402" i="18" s="1"/>
  <c r="AL67" i="4"/>
  <c r="M404" i="17" s="1"/>
  <c r="K402" i="18" s="1"/>
  <c r="AM67" i="4"/>
  <c r="N404" i="17" s="1"/>
  <c r="L402" i="18" s="1"/>
  <c r="AN67" i="4"/>
  <c r="O404" i="17" s="1"/>
  <c r="M402" i="18" s="1"/>
  <c r="AO67" i="4"/>
  <c r="P404" i="17" s="1"/>
  <c r="N402" i="18" s="1"/>
  <c r="AP67" i="4"/>
  <c r="Q404" i="17" s="1"/>
  <c r="O402" i="18" s="1"/>
  <c r="AQ67" i="4"/>
  <c r="R404" i="17" s="1"/>
  <c r="P402" i="18" s="1"/>
  <c r="AR67" i="4"/>
  <c r="S404" i="17" s="1"/>
  <c r="Q402" i="18" s="1"/>
  <c r="AS67" i="4"/>
  <c r="T404" i="17" s="1"/>
  <c r="R402" i="18" s="1"/>
  <c r="AT67" i="4"/>
  <c r="U404" i="17" s="1"/>
  <c r="S402" i="18" s="1"/>
  <c r="AI68" i="4"/>
  <c r="J405" i="17" s="1"/>
  <c r="AJ68" i="4"/>
  <c r="K405" i="17" s="1"/>
  <c r="I403" i="18" s="1"/>
  <c r="AK68" i="4"/>
  <c r="L405" i="17" s="1"/>
  <c r="J403" i="18" s="1"/>
  <c r="AL68" i="4"/>
  <c r="M405" i="17" s="1"/>
  <c r="K403" i="18" s="1"/>
  <c r="AM68" i="4"/>
  <c r="N405" i="17" s="1"/>
  <c r="L403" i="18" s="1"/>
  <c r="AN68" i="4"/>
  <c r="O405" i="17" s="1"/>
  <c r="M403" i="18" s="1"/>
  <c r="AO68" i="4"/>
  <c r="P405" i="17" s="1"/>
  <c r="N403" i="18" s="1"/>
  <c r="AP68" i="4"/>
  <c r="Q405" i="17" s="1"/>
  <c r="O403" i="18" s="1"/>
  <c r="AQ68" i="4"/>
  <c r="R405" i="17" s="1"/>
  <c r="P403" i="18" s="1"/>
  <c r="AR68" i="4"/>
  <c r="S405" i="17" s="1"/>
  <c r="Q403" i="18" s="1"/>
  <c r="AS68" i="4"/>
  <c r="T405" i="17" s="1"/>
  <c r="R403" i="18" s="1"/>
  <c r="AT68" i="4"/>
  <c r="U405" i="17" s="1"/>
  <c r="S403" i="18" s="1"/>
  <c r="AI69" i="4"/>
  <c r="J406" i="17" s="1"/>
  <c r="AJ69" i="4"/>
  <c r="K406" i="17" s="1"/>
  <c r="I404" i="18" s="1"/>
  <c r="AK69" i="4"/>
  <c r="L406" i="17" s="1"/>
  <c r="J404" i="18" s="1"/>
  <c r="AL69" i="4"/>
  <c r="M406" i="17" s="1"/>
  <c r="K404" i="18" s="1"/>
  <c r="AM69" i="4"/>
  <c r="N406" i="17" s="1"/>
  <c r="L404" i="18" s="1"/>
  <c r="AN69" i="4"/>
  <c r="O406" i="17" s="1"/>
  <c r="M404" i="18" s="1"/>
  <c r="AO69" i="4"/>
  <c r="P406" i="17" s="1"/>
  <c r="N404" i="18" s="1"/>
  <c r="AP69" i="4"/>
  <c r="Q406" i="17" s="1"/>
  <c r="O404" i="18" s="1"/>
  <c r="AQ69" i="4"/>
  <c r="R406" i="17" s="1"/>
  <c r="P404" i="18" s="1"/>
  <c r="AR69" i="4"/>
  <c r="S406" i="17" s="1"/>
  <c r="Q404" i="18" s="1"/>
  <c r="AS69" i="4"/>
  <c r="T406" i="17" s="1"/>
  <c r="R404" i="18" s="1"/>
  <c r="AT69" i="4"/>
  <c r="U406" i="17" s="1"/>
  <c r="S404" i="18" s="1"/>
  <c r="AI70" i="4"/>
  <c r="J407" i="17" s="1"/>
  <c r="AJ70" i="4"/>
  <c r="K407" i="17" s="1"/>
  <c r="I405" i="18" s="1"/>
  <c r="AK70" i="4"/>
  <c r="L407" i="17" s="1"/>
  <c r="J405" i="18" s="1"/>
  <c r="AL70" i="4"/>
  <c r="M407" i="17" s="1"/>
  <c r="K405" i="18" s="1"/>
  <c r="AM70" i="4"/>
  <c r="N407" i="17" s="1"/>
  <c r="L405" i="18" s="1"/>
  <c r="AN70" i="4"/>
  <c r="O407" i="17" s="1"/>
  <c r="M405" i="18" s="1"/>
  <c r="AO70" i="4"/>
  <c r="P407" i="17" s="1"/>
  <c r="N405" i="18" s="1"/>
  <c r="AP70" i="4"/>
  <c r="Q407" i="17" s="1"/>
  <c r="O405" i="18" s="1"/>
  <c r="AQ70" i="4"/>
  <c r="R407" i="17" s="1"/>
  <c r="P405" i="18" s="1"/>
  <c r="AR70" i="4"/>
  <c r="S407" i="17" s="1"/>
  <c r="Q405" i="18" s="1"/>
  <c r="AS70" i="4"/>
  <c r="T407" i="17" s="1"/>
  <c r="R405" i="18" s="1"/>
  <c r="AT70" i="4"/>
  <c r="U407" i="17" s="1"/>
  <c r="S405" i="18" s="1"/>
  <c r="AI71" i="4"/>
  <c r="J408" i="17" s="1"/>
  <c r="AJ71" i="4"/>
  <c r="K408" i="17" s="1"/>
  <c r="I406" i="18" s="1"/>
  <c r="AK71" i="4"/>
  <c r="L408" i="17" s="1"/>
  <c r="J406" i="18" s="1"/>
  <c r="AL71" i="4"/>
  <c r="M408" i="17" s="1"/>
  <c r="K406" i="18" s="1"/>
  <c r="AM71" i="4"/>
  <c r="N408" i="17" s="1"/>
  <c r="L406" i="18" s="1"/>
  <c r="AN71" i="4"/>
  <c r="O408" i="17" s="1"/>
  <c r="M406" i="18" s="1"/>
  <c r="AO71" i="4"/>
  <c r="P408" i="17" s="1"/>
  <c r="N406" i="18" s="1"/>
  <c r="AP71" i="4"/>
  <c r="Q408" i="17" s="1"/>
  <c r="O406" i="18" s="1"/>
  <c r="AQ71" i="4"/>
  <c r="R408" i="17" s="1"/>
  <c r="P406" i="18" s="1"/>
  <c r="AR71" i="4"/>
  <c r="S408" i="17" s="1"/>
  <c r="Q406" i="18" s="1"/>
  <c r="AS71" i="4"/>
  <c r="T408" i="17" s="1"/>
  <c r="R406" i="18" s="1"/>
  <c r="AT71" i="4"/>
  <c r="U408" i="17" s="1"/>
  <c r="S406" i="18" s="1"/>
  <c r="AI76" i="4"/>
  <c r="J410" i="17" s="1"/>
  <c r="AJ76" i="4"/>
  <c r="K410" i="17" s="1"/>
  <c r="I408" i="18" s="1"/>
  <c r="AK76" i="4"/>
  <c r="L410" i="17" s="1"/>
  <c r="J408" i="18" s="1"/>
  <c r="AL76" i="4"/>
  <c r="M410" i="17" s="1"/>
  <c r="K408" i="18" s="1"/>
  <c r="AM76" i="4"/>
  <c r="N410" i="17" s="1"/>
  <c r="L408" i="18" s="1"/>
  <c r="AN76" i="4"/>
  <c r="O410" i="17" s="1"/>
  <c r="M408" i="18" s="1"/>
  <c r="AO76" i="4"/>
  <c r="P410" i="17" s="1"/>
  <c r="N408" i="18" s="1"/>
  <c r="AP76" i="4"/>
  <c r="Q410" i="17" s="1"/>
  <c r="O408" i="18" s="1"/>
  <c r="AQ76" i="4"/>
  <c r="R410" i="17" s="1"/>
  <c r="P408" i="18" s="1"/>
  <c r="AR76" i="4"/>
  <c r="S410" i="17" s="1"/>
  <c r="Q408" i="18" s="1"/>
  <c r="AS76" i="4"/>
  <c r="T410" i="17" s="1"/>
  <c r="R408" i="18" s="1"/>
  <c r="AT76" i="4"/>
  <c r="U410" i="17" s="1"/>
  <c r="S408" i="18" s="1"/>
  <c r="AI77" i="4"/>
  <c r="J411" i="17" s="1"/>
  <c r="AJ77" i="4"/>
  <c r="K411" i="17" s="1"/>
  <c r="I409" i="18" s="1"/>
  <c r="AK77" i="4"/>
  <c r="L411" i="17" s="1"/>
  <c r="J409" i="18" s="1"/>
  <c r="AL77" i="4"/>
  <c r="M411" i="17" s="1"/>
  <c r="K409" i="18" s="1"/>
  <c r="AM77" i="4"/>
  <c r="N411" i="17" s="1"/>
  <c r="L409" i="18" s="1"/>
  <c r="AN77" i="4"/>
  <c r="O411" i="17" s="1"/>
  <c r="M409" i="18" s="1"/>
  <c r="AO77" i="4"/>
  <c r="P411" i="17" s="1"/>
  <c r="N409" i="18" s="1"/>
  <c r="AP77" i="4"/>
  <c r="Q411" i="17" s="1"/>
  <c r="O409" i="18" s="1"/>
  <c r="AQ77" i="4"/>
  <c r="R411" i="17" s="1"/>
  <c r="P409" i="18" s="1"/>
  <c r="AR77" i="4"/>
  <c r="S411" i="17" s="1"/>
  <c r="Q409" i="18" s="1"/>
  <c r="AS77" i="4"/>
  <c r="T411" i="17" s="1"/>
  <c r="R409" i="18" s="1"/>
  <c r="AT77" i="4"/>
  <c r="U411" i="17" s="1"/>
  <c r="S409" i="18" s="1"/>
  <c r="AI78" i="4"/>
  <c r="J412" i="17" s="1"/>
  <c r="AJ78" i="4"/>
  <c r="K412" i="17" s="1"/>
  <c r="I410" i="18" s="1"/>
  <c r="AK78" i="4"/>
  <c r="L412" i="17" s="1"/>
  <c r="J410" i="18" s="1"/>
  <c r="AL78" i="4"/>
  <c r="M412" i="17" s="1"/>
  <c r="K410" i="18" s="1"/>
  <c r="AM78" i="4"/>
  <c r="N412" i="17" s="1"/>
  <c r="L410" i="18" s="1"/>
  <c r="AN78" i="4"/>
  <c r="O412" i="17" s="1"/>
  <c r="M410" i="18" s="1"/>
  <c r="AO78" i="4"/>
  <c r="P412" i="17" s="1"/>
  <c r="N410" i="18" s="1"/>
  <c r="AP78" i="4"/>
  <c r="Q412" i="17" s="1"/>
  <c r="O410" i="18" s="1"/>
  <c r="AQ78" i="4"/>
  <c r="R412" i="17" s="1"/>
  <c r="P410" i="18" s="1"/>
  <c r="AR78" i="4"/>
  <c r="S412" i="17" s="1"/>
  <c r="Q410" i="18" s="1"/>
  <c r="AS78" i="4"/>
  <c r="T412" i="17" s="1"/>
  <c r="R410" i="18" s="1"/>
  <c r="AT78" i="4"/>
  <c r="U412" i="17" s="1"/>
  <c r="S410" i="18" s="1"/>
  <c r="AI79" i="4"/>
  <c r="J413" i="17" s="1"/>
  <c r="AJ79" i="4"/>
  <c r="K413" i="17" s="1"/>
  <c r="I411" i="18" s="1"/>
  <c r="AK79" i="4"/>
  <c r="L413" i="17" s="1"/>
  <c r="J411" i="18" s="1"/>
  <c r="AL79" i="4"/>
  <c r="M413" i="17" s="1"/>
  <c r="K411" i="18" s="1"/>
  <c r="AM79" i="4"/>
  <c r="N413" i="17" s="1"/>
  <c r="L411" i="18" s="1"/>
  <c r="AN79" i="4"/>
  <c r="O413" i="17" s="1"/>
  <c r="M411" i="18" s="1"/>
  <c r="AO79" i="4"/>
  <c r="P413" i="17" s="1"/>
  <c r="N411" i="18" s="1"/>
  <c r="AP79" i="4"/>
  <c r="Q413" i="17" s="1"/>
  <c r="O411" i="18" s="1"/>
  <c r="AQ79" i="4"/>
  <c r="R413" i="17" s="1"/>
  <c r="P411" i="18" s="1"/>
  <c r="AR79" i="4"/>
  <c r="S413" i="17" s="1"/>
  <c r="Q411" i="18" s="1"/>
  <c r="AS79" i="4"/>
  <c r="T413" i="17" s="1"/>
  <c r="R411" i="18" s="1"/>
  <c r="AT79" i="4"/>
  <c r="U413" i="17" s="1"/>
  <c r="S411" i="18" s="1"/>
  <c r="AI80" i="4"/>
  <c r="J414" i="17" s="1"/>
  <c r="AJ80" i="4"/>
  <c r="K414" i="17" s="1"/>
  <c r="I412" i="18" s="1"/>
  <c r="AK80" i="4"/>
  <c r="L414" i="17" s="1"/>
  <c r="J412" i="18" s="1"/>
  <c r="AL80" i="4"/>
  <c r="M414" i="17" s="1"/>
  <c r="K412" i="18" s="1"/>
  <c r="AM80" i="4"/>
  <c r="N414" i="17" s="1"/>
  <c r="L412" i="18" s="1"/>
  <c r="AN80" i="4"/>
  <c r="O414" i="17" s="1"/>
  <c r="M412" i="18" s="1"/>
  <c r="AO80" i="4"/>
  <c r="P414" i="17" s="1"/>
  <c r="N412" i="18" s="1"/>
  <c r="AP80" i="4"/>
  <c r="Q414" i="17" s="1"/>
  <c r="O412" i="18" s="1"/>
  <c r="AQ80" i="4"/>
  <c r="R414" i="17" s="1"/>
  <c r="P412" i="18" s="1"/>
  <c r="AR80" i="4"/>
  <c r="S414" i="17" s="1"/>
  <c r="Q412" i="18" s="1"/>
  <c r="AS80" i="4"/>
  <c r="T414" i="17" s="1"/>
  <c r="R412" i="18" s="1"/>
  <c r="AT80" i="4"/>
  <c r="U414" i="17" s="1"/>
  <c r="S412" i="18" s="1"/>
  <c r="AI85" i="4"/>
  <c r="J416" i="17" s="1"/>
  <c r="AJ85" i="4"/>
  <c r="K416" i="17" s="1"/>
  <c r="I414" i="18" s="1"/>
  <c r="AK85" i="4"/>
  <c r="L416" i="17" s="1"/>
  <c r="J414" i="18" s="1"/>
  <c r="AL85" i="4"/>
  <c r="M416" i="17" s="1"/>
  <c r="K414" i="18" s="1"/>
  <c r="AM85" i="4"/>
  <c r="N416" i="17" s="1"/>
  <c r="L414" i="18" s="1"/>
  <c r="AN85" i="4"/>
  <c r="O416" i="17" s="1"/>
  <c r="M414" i="18" s="1"/>
  <c r="AO85" i="4"/>
  <c r="P416" i="17" s="1"/>
  <c r="N414" i="18" s="1"/>
  <c r="AP85" i="4"/>
  <c r="Q416" i="17" s="1"/>
  <c r="O414" i="18" s="1"/>
  <c r="AQ85" i="4"/>
  <c r="R416" i="17" s="1"/>
  <c r="P414" i="18" s="1"/>
  <c r="AR85" i="4"/>
  <c r="S416" i="17" s="1"/>
  <c r="Q414" i="18" s="1"/>
  <c r="AS85" i="4"/>
  <c r="T416" i="17" s="1"/>
  <c r="R414" i="18" s="1"/>
  <c r="AT85" i="4"/>
  <c r="U416" i="17" s="1"/>
  <c r="S414" i="18" s="1"/>
  <c r="AI86" i="4"/>
  <c r="J417" i="17" s="1"/>
  <c r="AJ86" i="4"/>
  <c r="K417" i="17" s="1"/>
  <c r="I415" i="18" s="1"/>
  <c r="AK86" i="4"/>
  <c r="L417" i="17" s="1"/>
  <c r="J415" i="18" s="1"/>
  <c r="AL86" i="4"/>
  <c r="M417" i="17" s="1"/>
  <c r="K415" i="18" s="1"/>
  <c r="AM86" i="4"/>
  <c r="N417" i="17" s="1"/>
  <c r="L415" i="18" s="1"/>
  <c r="AN86" i="4"/>
  <c r="O417" i="17" s="1"/>
  <c r="M415" i="18" s="1"/>
  <c r="AO86" i="4"/>
  <c r="P417" i="17" s="1"/>
  <c r="N415" i="18" s="1"/>
  <c r="AP86" i="4"/>
  <c r="Q417" i="17" s="1"/>
  <c r="O415" i="18" s="1"/>
  <c r="AQ86" i="4"/>
  <c r="R417" i="17" s="1"/>
  <c r="P415" i="18" s="1"/>
  <c r="AR86" i="4"/>
  <c r="S417" i="17" s="1"/>
  <c r="Q415" i="18" s="1"/>
  <c r="AS86" i="4"/>
  <c r="T417" i="17" s="1"/>
  <c r="R415" i="18" s="1"/>
  <c r="AT86" i="4"/>
  <c r="U417" i="17" s="1"/>
  <c r="S415" i="18" s="1"/>
  <c r="AI87" i="4"/>
  <c r="J418" i="17" s="1"/>
  <c r="AJ87" i="4"/>
  <c r="K418" i="17" s="1"/>
  <c r="I416" i="18" s="1"/>
  <c r="AK87" i="4"/>
  <c r="L418" i="17" s="1"/>
  <c r="J416" i="18" s="1"/>
  <c r="AL87" i="4"/>
  <c r="M418" i="17" s="1"/>
  <c r="K416" i="18" s="1"/>
  <c r="AM87" i="4"/>
  <c r="N418" i="17" s="1"/>
  <c r="L416" i="18" s="1"/>
  <c r="AN87" i="4"/>
  <c r="O418" i="17" s="1"/>
  <c r="M416" i="18" s="1"/>
  <c r="AO87" i="4"/>
  <c r="P418" i="17" s="1"/>
  <c r="N416" i="18" s="1"/>
  <c r="AP87" i="4"/>
  <c r="Q418" i="17" s="1"/>
  <c r="O416" i="18" s="1"/>
  <c r="AQ87" i="4"/>
  <c r="R418" i="17" s="1"/>
  <c r="P416" i="18" s="1"/>
  <c r="AR87" i="4"/>
  <c r="S418" i="17" s="1"/>
  <c r="Q416" i="18" s="1"/>
  <c r="AS87" i="4"/>
  <c r="T418" i="17" s="1"/>
  <c r="R416" i="18" s="1"/>
  <c r="AT87" i="4"/>
  <c r="U418" i="17" s="1"/>
  <c r="S416" i="18" s="1"/>
  <c r="AI88" i="4"/>
  <c r="J419" i="17" s="1"/>
  <c r="AJ88" i="4"/>
  <c r="K419" i="17" s="1"/>
  <c r="I417" i="18" s="1"/>
  <c r="AK88" i="4"/>
  <c r="L419" i="17" s="1"/>
  <c r="J417" i="18" s="1"/>
  <c r="AL88" i="4"/>
  <c r="M419" i="17" s="1"/>
  <c r="K417" i="18" s="1"/>
  <c r="AM88" i="4"/>
  <c r="N419" i="17" s="1"/>
  <c r="L417" i="18" s="1"/>
  <c r="AN88" i="4"/>
  <c r="O419" i="17" s="1"/>
  <c r="M417" i="18" s="1"/>
  <c r="AO88" i="4"/>
  <c r="P419" i="17" s="1"/>
  <c r="N417" i="18" s="1"/>
  <c r="AP88" i="4"/>
  <c r="Q419" i="17" s="1"/>
  <c r="O417" i="18" s="1"/>
  <c r="AQ88" i="4"/>
  <c r="R419" i="17" s="1"/>
  <c r="P417" i="18" s="1"/>
  <c r="AR88" i="4"/>
  <c r="S419" i="17" s="1"/>
  <c r="Q417" i="18" s="1"/>
  <c r="AS88" i="4"/>
  <c r="T419" i="17" s="1"/>
  <c r="R417" i="18" s="1"/>
  <c r="AT88" i="4"/>
  <c r="U419" i="17" s="1"/>
  <c r="S417" i="18" s="1"/>
  <c r="AI89" i="4"/>
  <c r="J420" i="17" s="1"/>
  <c r="AJ89" i="4"/>
  <c r="K420" i="17" s="1"/>
  <c r="I418" i="18" s="1"/>
  <c r="AK89" i="4"/>
  <c r="L420" i="17" s="1"/>
  <c r="J418" i="18" s="1"/>
  <c r="AL89" i="4"/>
  <c r="M420" i="17" s="1"/>
  <c r="K418" i="18" s="1"/>
  <c r="AM89" i="4"/>
  <c r="N420" i="17" s="1"/>
  <c r="L418" i="18" s="1"/>
  <c r="AN89" i="4"/>
  <c r="O420" i="17" s="1"/>
  <c r="M418" i="18" s="1"/>
  <c r="AO89" i="4"/>
  <c r="P420" i="17" s="1"/>
  <c r="N418" i="18" s="1"/>
  <c r="AP89" i="4"/>
  <c r="Q420" i="17" s="1"/>
  <c r="O418" i="18" s="1"/>
  <c r="AQ89" i="4"/>
  <c r="R420" i="17" s="1"/>
  <c r="P418" i="18" s="1"/>
  <c r="AR89" i="4"/>
  <c r="S420" i="17" s="1"/>
  <c r="Q418" i="18" s="1"/>
  <c r="AS89" i="4"/>
  <c r="T420" i="17" s="1"/>
  <c r="R418" i="18" s="1"/>
  <c r="AT89" i="4"/>
  <c r="U420" i="17" s="1"/>
  <c r="S418" i="18" s="1"/>
  <c r="AI112" i="4"/>
  <c r="J434" i="17" s="1"/>
  <c r="AJ112" i="4"/>
  <c r="K434" i="17" s="1"/>
  <c r="I432" i="18" s="1"/>
  <c r="AK112" i="4"/>
  <c r="L434" i="17" s="1"/>
  <c r="J432" i="18" s="1"/>
  <c r="AL112" i="4"/>
  <c r="M434" i="17" s="1"/>
  <c r="K432" i="18" s="1"/>
  <c r="AM112" i="4"/>
  <c r="N434" i="17" s="1"/>
  <c r="L432" i="18" s="1"/>
  <c r="AN112" i="4"/>
  <c r="O434" i="17" s="1"/>
  <c r="M432" i="18" s="1"/>
  <c r="AO112" i="4"/>
  <c r="P434" i="17" s="1"/>
  <c r="N432" i="18" s="1"/>
  <c r="AP112" i="4"/>
  <c r="Q434" i="17" s="1"/>
  <c r="O432" i="18" s="1"/>
  <c r="AQ112" i="4"/>
  <c r="R434" i="17" s="1"/>
  <c r="P432" i="18" s="1"/>
  <c r="AR112" i="4"/>
  <c r="S434" i="17" s="1"/>
  <c r="Q432" i="18" s="1"/>
  <c r="AS112" i="4"/>
  <c r="T434" i="17" s="1"/>
  <c r="R432" i="18" s="1"/>
  <c r="AT112" i="4"/>
  <c r="U434" i="17" s="1"/>
  <c r="S432" i="18" s="1"/>
  <c r="AI113" i="4"/>
  <c r="J435" i="17" s="1"/>
  <c r="AJ113" i="4"/>
  <c r="K435" i="17" s="1"/>
  <c r="I433" i="18" s="1"/>
  <c r="AK113" i="4"/>
  <c r="L435" i="17" s="1"/>
  <c r="J433" i="18" s="1"/>
  <c r="AL113" i="4"/>
  <c r="M435" i="17" s="1"/>
  <c r="K433" i="18" s="1"/>
  <c r="AM113" i="4"/>
  <c r="N435" i="17" s="1"/>
  <c r="L433" i="18" s="1"/>
  <c r="AN113" i="4"/>
  <c r="O435" i="17" s="1"/>
  <c r="M433" i="18" s="1"/>
  <c r="AO113" i="4"/>
  <c r="P435" i="17" s="1"/>
  <c r="N433" i="18" s="1"/>
  <c r="AP113" i="4"/>
  <c r="Q435" i="17" s="1"/>
  <c r="O433" i="18" s="1"/>
  <c r="AQ113" i="4"/>
  <c r="R435" i="17" s="1"/>
  <c r="P433" i="18" s="1"/>
  <c r="AR113" i="4"/>
  <c r="S435" i="17" s="1"/>
  <c r="Q433" i="18" s="1"/>
  <c r="AS113" i="4"/>
  <c r="T435" i="17" s="1"/>
  <c r="R433" i="18" s="1"/>
  <c r="AT113" i="4"/>
  <c r="U435" i="17" s="1"/>
  <c r="S433" i="18" s="1"/>
  <c r="AI114" i="4"/>
  <c r="J436" i="17" s="1"/>
  <c r="AJ114" i="4"/>
  <c r="K436" i="17" s="1"/>
  <c r="I434" i="18" s="1"/>
  <c r="AK114" i="4"/>
  <c r="L436" i="17" s="1"/>
  <c r="J434" i="18" s="1"/>
  <c r="AL114" i="4"/>
  <c r="M436" i="17" s="1"/>
  <c r="K434" i="18" s="1"/>
  <c r="AM114" i="4"/>
  <c r="N436" i="17" s="1"/>
  <c r="L434" i="18" s="1"/>
  <c r="AN114" i="4"/>
  <c r="O436" i="17" s="1"/>
  <c r="M434" i="18" s="1"/>
  <c r="AO114" i="4"/>
  <c r="P436" i="17" s="1"/>
  <c r="N434" i="18" s="1"/>
  <c r="AP114" i="4"/>
  <c r="Q436" i="17" s="1"/>
  <c r="O434" i="18" s="1"/>
  <c r="AQ114" i="4"/>
  <c r="R436" i="17" s="1"/>
  <c r="P434" i="18" s="1"/>
  <c r="AR114" i="4"/>
  <c r="S436" i="17" s="1"/>
  <c r="Q434" i="18" s="1"/>
  <c r="AS114" i="4"/>
  <c r="T436" i="17" s="1"/>
  <c r="R434" i="18" s="1"/>
  <c r="AT114" i="4"/>
  <c r="U436" i="17" s="1"/>
  <c r="S434" i="18" s="1"/>
  <c r="AI115" i="4"/>
  <c r="J437" i="17" s="1"/>
  <c r="AJ115" i="4"/>
  <c r="K437" i="17" s="1"/>
  <c r="I435" i="18" s="1"/>
  <c r="AK115" i="4"/>
  <c r="L437" i="17" s="1"/>
  <c r="J435" i="18" s="1"/>
  <c r="AL115" i="4"/>
  <c r="M437" i="17" s="1"/>
  <c r="K435" i="18" s="1"/>
  <c r="AM115" i="4"/>
  <c r="N437" i="17" s="1"/>
  <c r="L435" i="18" s="1"/>
  <c r="AN115" i="4"/>
  <c r="O437" i="17" s="1"/>
  <c r="M435" i="18" s="1"/>
  <c r="AO115" i="4"/>
  <c r="P437" i="17" s="1"/>
  <c r="N435" i="18" s="1"/>
  <c r="AP115" i="4"/>
  <c r="Q437" i="17" s="1"/>
  <c r="O435" i="18" s="1"/>
  <c r="AQ115" i="4"/>
  <c r="R437" i="17" s="1"/>
  <c r="P435" i="18" s="1"/>
  <c r="AR115" i="4"/>
  <c r="S437" i="17" s="1"/>
  <c r="Q435" i="18" s="1"/>
  <c r="AS115" i="4"/>
  <c r="T437" i="17" s="1"/>
  <c r="R435" i="18" s="1"/>
  <c r="AT115" i="4"/>
  <c r="U437" i="17" s="1"/>
  <c r="S435" i="18" s="1"/>
  <c r="AI116" i="4"/>
  <c r="J438" i="17" s="1"/>
  <c r="AJ116" i="4"/>
  <c r="K438" i="17" s="1"/>
  <c r="I436" i="18" s="1"/>
  <c r="AK116" i="4"/>
  <c r="L438" i="17" s="1"/>
  <c r="J436" i="18" s="1"/>
  <c r="AL116" i="4"/>
  <c r="M438" i="17" s="1"/>
  <c r="K436" i="18" s="1"/>
  <c r="AM116" i="4"/>
  <c r="N438" i="17" s="1"/>
  <c r="L436" i="18" s="1"/>
  <c r="AN116" i="4"/>
  <c r="O438" i="17" s="1"/>
  <c r="M436" i="18" s="1"/>
  <c r="AO116" i="4"/>
  <c r="P438" i="17" s="1"/>
  <c r="N436" i="18" s="1"/>
  <c r="AP116" i="4"/>
  <c r="Q438" i="17" s="1"/>
  <c r="O436" i="18" s="1"/>
  <c r="AQ116" i="4"/>
  <c r="R438" i="17" s="1"/>
  <c r="P436" i="18" s="1"/>
  <c r="AR116" i="4"/>
  <c r="S438" i="17" s="1"/>
  <c r="Q436" i="18" s="1"/>
  <c r="AS116" i="4"/>
  <c r="T438" i="17" s="1"/>
  <c r="R436" i="18" s="1"/>
  <c r="AT116" i="4"/>
  <c r="U438" i="17" s="1"/>
  <c r="S436" i="18" s="1"/>
  <c r="AI117" i="4"/>
  <c r="J439" i="17" s="1"/>
  <c r="AJ117" i="4"/>
  <c r="K439" i="17" s="1"/>
  <c r="I437" i="18" s="1"/>
  <c r="AK117" i="4"/>
  <c r="L439" i="17" s="1"/>
  <c r="J437" i="18" s="1"/>
  <c r="AL117" i="4"/>
  <c r="M439" i="17" s="1"/>
  <c r="K437" i="18" s="1"/>
  <c r="AM117" i="4"/>
  <c r="N439" i="17" s="1"/>
  <c r="L437" i="18" s="1"/>
  <c r="AN117" i="4"/>
  <c r="O439" i="17" s="1"/>
  <c r="M437" i="18" s="1"/>
  <c r="AO117" i="4"/>
  <c r="P439" i="17" s="1"/>
  <c r="N437" i="18" s="1"/>
  <c r="AP117" i="4"/>
  <c r="Q439" i="17" s="1"/>
  <c r="O437" i="18" s="1"/>
  <c r="AQ117" i="4"/>
  <c r="R439" i="17" s="1"/>
  <c r="P437" i="18" s="1"/>
  <c r="AR117" i="4"/>
  <c r="S439" i="17" s="1"/>
  <c r="Q437" i="18" s="1"/>
  <c r="AS117" i="4"/>
  <c r="T439" i="17" s="1"/>
  <c r="R437" i="18" s="1"/>
  <c r="AT117" i="4"/>
  <c r="U439" i="17" s="1"/>
  <c r="S437" i="18" s="1"/>
  <c r="AI121" i="4"/>
  <c r="J440" i="17" s="1"/>
  <c r="AJ121" i="4"/>
  <c r="K440" i="17" s="1"/>
  <c r="I438" i="18" s="1"/>
  <c r="AK121" i="4"/>
  <c r="L440" i="17" s="1"/>
  <c r="J438" i="18" s="1"/>
  <c r="AL121" i="4"/>
  <c r="M440" i="17" s="1"/>
  <c r="K438" i="18" s="1"/>
  <c r="AM121" i="4"/>
  <c r="N440" i="17" s="1"/>
  <c r="L438" i="18" s="1"/>
  <c r="AN121" i="4"/>
  <c r="O440" i="17" s="1"/>
  <c r="M438" i="18" s="1"/>
  <c r="AO121" i="4"/>
  <c r="P440" i="17" s="1"/>
  <c r="N438" i="18" s="1"/>
  <c r="AP121" i="4"/>
  <c r="Q440" i="17" s="1"/>
  <c r="O438" i="18" s="1"/>
  <c r="AQ121" i="4"/>
  <c r="R440" i="17" s="1"/>
  <c r="P438" i="18" s="1"/>
  <c r="AR121" i="4"/>
  <c r="S440" i="17" s="1"/>
  <c r="Q438" i="18" s="1"/>
  <c r="AS121" i="4"/>
  <c r="T440" i="17" s="1"/>
  <c r="R438" i="18" s="1"/>
  <c r="AT121" i="4"/>
  <c r="U440" i="17" s="1"/>
  <c r="S438" i="18" s="1"/>
  <c r="AI122" i="4"/>
  <c r="J441" i="17" s="1"/>
  <c r="AJ122" i="4"/>
  <c r="K441" i="17" s="1"/>
  <c r="I439" i="18" s="1"/>
  <c r="AK122" i="4"/>
  <c r="L441" i="17" s="1"/>
  <c r="J439" i="18" s="1"/>
  <c r="AL122" i="4"/>
  <c r="M441" i="17" s="1"/>
  <c r="K439" i="18" s="1"/>
  <c r="AM122" i="4"/>
  <c r="N441" i="17" s="1"/>
  <c r="L439" i="18" s="1"/>
  <c r="AN122" i="4"/>
  <c r="O441" i="17" s="1"/>
  <c r="M439" i="18" s="1"/>
  <c r="AO122" i="4"/>
  <c r="P441" i="17" s="1"/>
  <c r="N439" i="18" s="1"/>
  <c r="AP122" i="4"/>
  <c r="Q441" i="17" s="1"/>
  <c r="O439" i="18" s="1"/>
  <c r="AQ122" i="4"/>
  <c r="R441" i="17" s="1"/>
  <c r="P439" i="18" s="1"/>
  <c r="AR122" i="4"/>
  <c r="S441" i="17" s="1"/>
  <c r="Q439" i="18" s="1"/>
  <c r="AS122" i="4"/>
  <c r="T441" i="17" s="1"/>
  <c r="R439" i="18" s="1"/>
  <c r="AT122" i="4"/>
  <c r="U441" i="17" s="1"/>
  <c r="S439" i="18" s="1"/>
  <c r="AI123" i="4"/>
  <c r="J442" i="17" s="1"/>
  <c r="AJ123" i="4"/>
  <c r="K442" i="17" s="1"/>
  <c r="I440" i="18" s="1"/>
  <c r="AK123" i="4"/>
  <c r="L442" i="17" s="1"/>
  <c r="J440" i="18" s="1"/>
  <c r="AL123" i="4"/>
  <c r="M442" i="17" s="1"/>
  <c r="K440" i="18" s="1"/>
  <c r="AM123" i="4"/>
  <c r="N442" i="17" s="1"/>
  <c r="L440" i="18" s="1"/>
  <c r="AN123" i="4"/>
  <c r="O442" i="17" s="1"/>
  <c r="M440" i="18" s="1"/>
  <c r="AO123" i="4"/>
  <c r="P442" i="17" s="1"/>
  <c r="N440" i="18" s="1"/>
  <c r="AP123" i="4"/>
  <c r="Q442" i="17" s="1"/>
  <c r="O440" i="18" s="1"/>
  <c r="AQ123" i="4"/>
  <c r="R442" i="17" s="1"/>
  <c r="P440" i="18" s="1"/>
  <c r="AR123" i="4"/>
  <c r="S442" i="17" s="1"/>
  <c r="Q440" i="18" s="1"/>
  <c r="AS123" i="4"/>
  <c r="T442" i="17" s="1"/>
  <c r="R440" i="18" s="1"/>
  <c r="AT123" i="4"/>
  <c r="U442" i="17" s="1"/>
  <c r="S440" i="18" s="1"/>
  <c r="AI124" i="4"/>
  <c r="J443" i="17" s="1"/>
  <c r="AJ124" i="4"/>
  <c r="K443" i="17" s="1"/>
  <c r="I441" i="18" s="1"/>
  <c r="AK124" i="4"/>
  <c r="L443" i="17" s="1"/>
  <c r="J441" i="18" s="1"/>
  <c r="AL124" i="4"/>
  <c r="M443" i="17" s="1"/>
  <c r="K441" i="18" s="1"/>
  <c r="AM124" i="4"/>
  <c r="N443" i="17" s="1"/>
  <c r="L441" i="18" s="1"/>
  <c r="AN124" i="4"/>
  <c r="O443" i="17" s="1"/>
  <c r="M441" i="18" s="1"/>
  <c r="AO124" i="4"/>
  <c r="P443" i="17" s="1"/>
  <c r="N441" i="18" s="1"/>
  <c r="AP124" i="4"/>
  <c r="Q443" i="17" s="1"/>
  <c r="O441" i="18" s="1"/>
  <c r="AQ124" i="4"/>
  <c r="R443" i="17" s="1"/>
  <c r="P441" i="18" s="1"/>
  <c r="AR124" i="4"/>
  <c r="S443" i="17" s="1"/>
  <c r="Q441" i="18" s="1"/>
  <c r="AS124" i="4"/>
  <c r="T443" i="17" s="1"/>
  <c r="R441" i="18" s="1"/>
  <c r="AT124" i="4"/>
  <c r="U443" i="17" s="1"/>
  <c r="S441" i="18" s="1"/>
  <c r="AI125" i="4"/>
  <c r="J444" i="17" s="1"/>
  <c r="AJ125" i="4"/>
  <c r="K444" i="17" s="1"/>
  <c r="I442" i="18" s="1"/>
  <c r="AK125" i="4"/>
  <c r="L444" i="17" s="1"/>
  <c r="J442" i="18" s="1"/>
  <c r="AL125" i="4"/>
  <c r="M444" i="17" s="1"/>
  <c r="K442" i="18" s="1"/>
  <c r="AM125" i="4"/>
  <c r="N444" i="17" s="1"/>
  <c r="L442" i="18" s="1"/>
  <c r="AN125" i="4"/>
  <c r="O444" i="17" s="1"/>
  <c r="M442" i="18" s="1"/>
  <c r="AO125" i="4"/>
  <c r="P444" i="17" s="1"/>
  <c r="N442" i="18" s="1"/>
  <c r="AP125" i="4"/>
  <c r="Q444" i="17" s="1"/>
  <c r="O442" i="18" s="1"/>
  <c r="AQ125" i="4"/>
  <c r="R444" i="17" s="1"/>
  <c r="P442" i="18" s="1"/>
  <c r="AR125" i="4"/>
  <c r="S444" i="17" s="1"/>
  <c r="Q442" i="18" s="1"/>
  <c r="AS125" i="4"/>
  <c r="T444" i="17" s="1"/>
  <c r="R442" i="18" s="1"/>
  <c r="AT125" i="4"/>
  <c r="U444" i="17" s="1"/>
  <c r="S442" i="18" s="1"/>
  <c r="AJ7" i="14"/>
  <c r="K4" i="17" s="1"/>
  <c r="AK7" i="14"/>
  <c r="L4" i="17" s="1"/>
  <c r="AL7" i="14"/>
  <c r="M4" i="17" s="1"/>
  <c r="AM7" i="14"/>
  <c r="N4" i="17" s="1"/>
  <c r="AN7" i="14"/>
  <c r="O4" i="17" s="1"/>
  <c r="AO7" i="14"/>
  <c r="P4" i="17" s="1"/>
  <c r="AP7" i="14"/>
  <c r="Q4" i="17" s="1"/>
  <c r="AQ7" i="14"/>
  <c r="R4" i="17" s="1"/>
  <c r="AR7" i="14"/>
  <c r="S4" i="17" s="1"/>
  <c r="AS7" i="14"/>
  <c r="T4" i="17" s="1"/>
  <c r="AT7" i="14"/>
  <c r="U4" i="17" s="1"/>
  <c r="A5" i="17"/>
  <c r="A3" i="18" s="1"/>
  <c r="C5" i="17"/>
  <c r="C3" i="18" s="1"/>
  <c r="O1" i="13"/>
  <c r="F3" i="18"/>
  <c r="C11" i="17"/>
  <c r="C9" i="18" s="1"/>
  <c r="C12" i="17"/>
  <c r="C10" i="18" s="1"/>
  <c r="C13" i="17"/>
  <c r="C11" i="18" s="1"/>
  <c r="C14" i="17"/>
  <c r="C12" i="18" s="1"/>
  <c r="C15" i="17"/>
  <c r="C13" i="18" s="1"/>
  <c r="C16" i="17"/>
  <c r="C14" i="18" s="1"/>
  <c r="C17" i="17"/>
  <c r="C15" i="18" s="1"/>
  <c r="C18" i="17"/>
  <c r="C16" i="18" s="1"/>
  <c r="C19" i="17"/>
  <c r="C17" i="18" s="1"/>
  <c r="C20" i="17"/>
  <c r="C18" i="18" s="1"/>
  <c r="AB28" i="13"/>
  <c r="B21" i="17" s="1"/>
  <c r="B19" i="18" s="1"/>
  <c r="C21" i="17"/>
  <c r="C19" i="18" s="1"/>
  <c r="AB29" i="13"/>
  <c r="B22" i="17" s="1"/>
  <c r="B20" i="18" s="1"/>
  <c r="C22" i="17"/>
  <c r="C20" i="18" s="1"/>
  <c r="AB30" i="13"/>
  <c r="B23" i="17" s="1"/>
  <c r="B21" i="18" s="1"/>
  <c r="C23" i="17"/>
  <c r="C21" i="18" s="1"/>
  <c r="AB31" i="13"/>
  <c r="B24" i="17" s="1"/>
  <c r="B22" i="18" s="1"/>
  <c r="C24" i="17"/>
  <c r="C22" i="18" s="1"/>
  <c r="AB32" i="13"/>
  <c r="B25" i="17" s="1"/>
  <c r="B23" i="18" s="1"/>
  <c r="C25" i="17"/>
  <c r="C23" i="18" s="1"/>
  <c r="B26" i="17"/>
  <c r="B24" i="18" s="1"/>
  <c r="C26" i="17"/>
  <c r="C24" i="18" s="1"/>
  <c r="AB34" i="13"/>
  <c r="B27" i="17" s="1"/>
  <c r="B25" i="18" s="1"/>
  <c r="C27" i="17"/>
  <c r="C25" i="18" s="1"/>
  <c r="AB35" i="13"/>
  <c r="B28" i="17" s="1"/>
  <c r="B26" i="18" s="1"/>
  <c r="C28" i="17"/>
  <c r="C26" i="18" s="1"/>
  <c r="B29" i="17"/>
  <c r="B27" i="18" s="1"/>
  <c r="C29" i="17"/>
  <c r="C27" i="18" s="1"/>
  <c r="B31" i="17"/>
  <c r="B29" i="18" s="1"/>
  <c r="B33" i="17"/>
  <c r="B31" i="18" s="1"/>
  <c r="C63" i="17"/>
  <c r="C61" i="18" s="1"/>
  <c r="AB10" i="12"/>
  <c r="B64" i="17" s="1"/>
  <c r="B62" i="18" s="1"/>
  <c r="C64" i="17"/>
  <c r="C62" i="18" s="1"/>
  <c r="F62" i="18"/>
  <c r="AB21" i="12"/>
  <c r="B72" i="17" s="1"/>
  <c r="B70" i="18" s="1"/>
  <c r="C72" i="17"/>
  <c r="C70" i="18" s="1"/>
  <c r="AB22" i="12"/>
  <c r="B73" i="17" s="1"/>
  <c r="B71" i="18" s="1"/>
  <c r="C73" i="17"/>
  <c r="C71" i="18" s="1"/>
  <c r="B74" i="17"/>
  <c r="B72" i="18" s="1"/>
  <c r="C74" i="17"/>
  <c r="C72" i="18" s="1"/>
  <c r="B75" i="17"/>
  <c r="B73" i="18" s="1"/>
  <c r="C75" i="17"/>
  <c r="C73" i="18" s="1"/>
  <c r="B76" i="17"/>
  <c r="B74" i="18" s="1"/>
  <c r="C76" i="17"/>
  <c r="C74" i="18" s="1"/>
  <c r="B77" i="17"/>
  <c r="B75" i="18" s="1"/>
  <c r="C77" i="17"/>
  <c r="C75" i="18" s="1"/>
  <c r="B78" i="17"/>
  <c r="B76" i="18" s="1"/>
  <c r="C78" i="17"/>
  <c r="C76" i="18" s="1"/>
  <c r="B79" i="17"/>
  <c r="B77" i="18" s="1"/>
  <c r="C79" i="17"/>
  <c r="C77" i="18" s="1"/>
  <c r="B81" i="17"/>
  <c r="B79" i="18" s="1"/>
  <c r="B82" i="17"/>
  <c r="B80" i="18" s="1"/>
  <c r="C82" i="17"/>
  <c r="C80" i="18" s="1"/>
  <c r="C85" i="17"/>
  <c r="C83" i="18" s="1"/>
  <c r="O1" i="10"/>
  <c r="AD10" i="10" s="1"/>
  <c r="D86" i="17" s="1"/>
  <c r="D84" i="18" s="1"/>
  <c r="C86" i="17"/>
  <c r="C84" i="18" s="1"/>
  <c r="AB10" i="9"/>
  <c r="B87" i="17" s="1"/>
  <c r="B85" i="18" s="1"/>
  <c r="C87" i="17"/>
  <c r="C85" i="18" s="1"/>
  <c r="O1" i="9"/>
  <c r="AD10" i="9" s="1"/>
  <c r="D87" i="17" s="1"/>
  <c r="D85" i="18" s="1"/>
  <c r="AB11" i="9"/>
  <c r="B88" i="17" s="1"/>
  <c r="B86" i="18" s="1"/>
  <c r="C88" i="17"/>
  <c r="C86" i="18" s="1"/>
  <c r="AB12" i="9"/>
  <c r="B89" i="17" s="1"/>
  <c r="B87" i="18" s="1"/>
  <c r="C89" i="17"/>
  <c r="C87" i="18" s="1"/>
  <c r="AB13" i="9"/>
  <c r="B90" i="17" s="1"/>
  <c r="B88" i="18" s="1"/>
  <c r="C90" i="17"/>
  <c r="C88" i="18" s="1"/>
  <c r="AB14" i="9"/>
  <c r="B91" i="17" s="1"/>
  <c r="B89" i="18" s="1"/>
  <c r="C91" i="17"/>
  <c r="C89" i="18" s="1"/>
  <c r="AB15" i="9"/>
  <c r="B92" i="17" s="1"/>
  <c r="B90" i="18" s="1"/>
  <c r="C92" i="17"/>
  <c r="C90" i="18" s="1"/>
  <c r="AB16" i="9"/>
  <c r="B93" i="17" s="1"/>
  <c r="B91" i="18" s="1"/>
  <c r="C93" i="17"/>
  <c r="C91" i="18" s="1"/>
  <c r="AB17" i="9"/>
  <c r="B94" i="17" s="1"/>
  <c r="B92" i="18" s="1"/>
  <c r="C94" i="17"/>
  <c r="C92" i="18" s="1"/>
  <c r="AB18" i="9"/>
  <c r="B95" i="17" s="1"/>
  <c r="B93" i="18" s="1"/>
  <c r="C95" i="17"/>
  <c r="C93" i="18" s="1"/>
  <c r="AB19" i="9"/>
  <c r="B96" i="17" s="1"/>
  <c r="B94" i="18" s="1"/>
  <c r="C96" i="17"/>
  <c r="C94" i="18" s="1"/>
  <c r="C205" i="18"/>
  <c r="O1" i="8"/>
  <c r="C206" i="18"/>
  <c r="C207" i="18"/>
  <c r="C208" i="18"/>
  <c r="C209" i="18"/>
  <c r="B210" i="18"/>
  <c r="C210" i="18"/>
  <c r="B211" i="18"/>
  <c r="C211" i="18"/>
  <c r="B212" i="18"/>
  <c r="C212" i="18"/>
  <c r="B213" i="18"/>
  <c r="C213" i="18"/>
  <c r="B214" i="18"/>
  <c r="C214" i="18"/>
  <c r="B215" i="18"/>
  <c r="C215" i="18"/>
  <c r="B216" i="18"/>
  <c r="C216" i="18"/>
  <c r="B217" i="18"/>
  <c r="C217" i="18"/>
  <c r="B218" i="18"/>
  <c r="C218" i="18"/>
  <c r="B219" i="18"/>
  <c r="C219" i="18"/>
  <c r="B220" i="18"/>
  <c r="C220" i="18"/>
  <c r="B221" i="18"/>
  <c r="C221" i="18"/>
  <c r="B222" i="18"/>
  <c r="C222" i="18"/>
  <c r="AB21" i="7"/>
  <c r="B234" i="17" s="1"/>
  <c r="B232" i="18" s="1"/>
  <c r="C234" i="17"/>
  <c r="C232" i="18" s="1"/>
  <c r="O1" i="7"/>
  <c r="AB22" i="7"/>
  <c r="B235" i="17" s="1"/>
  <c r="B233" i="18" s="1"/>
  <c r="C235" i="17"/>
  <c r="C233" i="18" s="1"/>
  <c r="B236" i="17"/>
  <c r="B234" i="18" s="1"/>
  <c r="C236" i="17"/>
  <c r="C234" i="18" s="1"/>
  <c r="B237" i="17"/>
  <c r="B235" i="18" s="1"/>
  <c r="C237" i="17"/>
  <c r="C235" i="18" s="1"/>
  <c r="B238" i="17"/>
  <c r="B236" i="18" s="1"/>
  <c r="C238" i="17"/>
  <c r="C236" i="18" s="1"/>
  <c r="B239" i="17"/>
  <c r="B237" i="18" s="1"/>
  <c r="C239" i="17"/>
  <c r="C237" i="18" s="1"/>
  <c r="B240" i="17"/>
  <c r="B238" i="18" s="1"/>
  <c r="C240" i="17"/>
  <c r="C238" i="18" s="1"/>
  <c r="B241" i="17"/>
  <c r="B239" i="18" s="1"/>
  <c r="C241" i="17"/>
  <c r="C239" i="18" s="1"/>
  <c r="B242" i="17"/>
  <c r="B240" i="18" s="1"/>
  <c r="C242" i="17"/>
  <c r="C240" i="18" s="1"/>
  <c r="AB34" i="7"/>
  <c r="B243" i="17" s="1"/>
  <c r="B241" i="18" s="1"/>
  <c r="C243" i="17"/>
  <c r="C241" i="18" s="1"/>
  <c r="B244" i="17"/>
  <c r="B242" i="18" s="1"/>
  <c r="C244" i="17"/>
  <c r="C242" i="18" s="1"/>
  <c r="B245" i="17"/>
  <c r="B243" i="18" s="1"/>
  <c r="C245" i="17"/>
  <c r="C243" i="18" s="1"/>
  <c r="B246" i="17"/>
  <c r="B244" i="18" s="1"/>
  <c r="C246" i="17"/>
  <c r="C244" i="18" s="1"/>
  <c r="B247" i="17"/>
  <c r="B245" i="18" s="1"/>
  <c r="C247" i="17"/>
  <c r="C245" i="18" s="1"/>
  <c r="B248" i="17"/>
  <c r="B246" i="18" s="1"/>
  <c r="C248" i="17"/>
  <c r="C246" i="18" s="1"/>
  <c r="B249" i="17"/>
  <c r="B247" i="18" s="1"/>
  <c r="C249" i="17"/>
  <c r="C247" i="18" s="1"/>
  <c r="AB41" i="7"/>
  <c r="B250" i="17" s="1"/>
  <c r="B248" i="18" s="1"/>
  <c r="C250" i="17"/>
  <c r="C248" i="18" s="1"/>
  <c r="AB45" i="7"/>
  <c r="B251" i="17" s="1"/>
  <c r="B249" i="18" s="1"/>
  <c r="C251" i="17"/>
  <c r="C249" i="18" s="1"/>
  <c r="B252" i="17"/>
  <c r="B250" i="18" s="1"/>
  <c r="C252" i="17"/>
  <c r="C250" i="18" s="1"/>
  <c r="B253" i="17"/>
  <c r="B251" i="18" s="1"/>
  <c r="C253" i="17"/>
  <c r="C251" i="18" s="1"/>
  <c r="B254" i="17"/>
  <c r="B252" i="18" s="1"/>
  <c r="C254" i="17"/>
  <c r="C252" i="18" s="1"/>
  <c r="B255" i="17"/>
  <c r="B253" i="18" s="1"/>
  <c r="C255" i="17"/>
  <c r="C253" i="18" s="1"/>
  <c r="B256" i="17"/>
  <c r="B254" i="18" s="1"/>
  <c r="C256" i="17"/>
  <c r="C254" i="18" s="1"/>
  <c r="B257" i="17"/>
  <c r="B255" i="18" s="1"/>
  <c r="C257" i="17"/>
  <c r="C255" i="18" s="1"/>
  <c r="B258" i="17"/>
  <c r="B256" i="18" s="1"/>
  <c r="C258" i="17"/>
  <c r="C256" i="18" s="1"/>
  <c r="AB56" i="7"/>
  <c r="B259" i="17" s="1"/>
  <c r="B257" i="18" s="1"/>
  <c r="C259" i="17"/>
  <c r="C257" i="18" s="1"/>
  <c r="B260" i="17"/>
  <c r="B258" i="18" s="1"/>
  <c r="C260" i="17"/>
  <c r="C258" i="18" s="1"/>
  <c r="B261" i="17"/>
  <c r="B259" i="18" s="1"/>
  <c r="C261" i="17"/>
  <c r="C259" i="18" s="1"/>
  <c r="B262" i="17"/>
  <c r="B260" i="18" s="1"/>
  <c r="C262" i="17"/>
  <c r="C260" i="18" s="1"/>
  <c r="B263" i="17"/>
  <c r="B261" i="18" s="1"/>
  <c r="C263" i="17"/>
  <c r="C261" i="18" s="1"/>
  <c r="AB61" i="7"/>
  <c r="B264" i="17" s="1"/>
  <c r="B262" i="18" s="1"/>
  <c r="C264" i="17"/>
  <c r="C262" i="18" s="1"/>
  <c r="AB76" i="7"/>
  <c r="B273" i="17" s="1"/>
  <c r="B271" i="18" s="1"/>
  <c r="C273" i="17"/>
  <c r="C271" i="18" s="1"/>
  <c r="B274" i="17"/>
  <c r="B272" i="18" s="1"/>
  <c r="C274" i="17"/>
  <c r="C272" i="18" s="1"/>
  <c r="B275" i="17"/>
  <c r="B273" i="18" s="1"/>
  <c r="C275" i="17"/>
  <c r="C273" i="18" s="1"/>
  <c r="B276" i="17"/>
  <c r="B274" i="18" s="1"/>
  <c r="C276" i="17"/>
  <c r="C274" i="18" s="1"/>
  <c r="B277" i="17"/>
  <c r="B275" i="18" s="1"/>
  <c r="C277" i="17"/>
  <c r="C275" i="18" s="1"/>
  <c r="B278" i="17"/>
  <c r="B276" i="18" s="1"/>
  <c r="C278" i="17"/>
  <c r="C276" i="18" s="1"/>
  <c r="B279" i="17"/>
  <c r="B277" i="18" s="1"/>
  <c r="C279" i="17"/>
  <c r="C277" i="18" s="1"/>
  <c r="C281" i="17"/>
  <c r="C279" i="18" s="1"/>
  <c r="C282" i="17"/>
  <c r="C280" i="18" s="1"/>
  <c r="AB11" i="6"/>
  <c r="B283" i="17" s="1"/>
  <c r="B281" i="18" s="1"/>
  <c r="C283" i="17"/>
  <c r="C281" i="18" s="1"/>
  <c r="AB12" i="6"/>
  <c r="B284" i="17" s="1"/>
  <c r="B282" i="18" s="1"/>
  <c r="C284" i="17"/>
  <c r="C282" i="18" s="1"/>
  <c r="AB13" i="6"/>
  <c r="B285" i="17" s="1"/>
  <c r="B283" i="18" s="1"/>
  <c r="C285" i="17"/>
  <c r="C283" i="18" s="1"/>
  <c r="AB14" i="6"/>
  <c r="B286" i="17" s="1"/>
  <c r="B284" i="18" s="1"/>
  <c r="C286" i="17"/>
  <c r="C284" i="18" s="1"/>
  <c r="AB15" i="6"/>
  <c r="B287" i="17" s="1"/>
  <c r="B285" i="18" s="1"/>
  <c r="C287" i="17"/>
  <c r="C285" i="18" s="1"/>
  <c r="AB16" i="6"/>
  <c r="B288" i="17" s="1"/>
  <c r="B286" i="18" s="1"/>
  <c r="C288" i="17"/>
  <c r="C286" i="18" s="1"/>
  <c r="AB42" i="6"/>
  <c r="B305" i="17" s="1"/>
  <c r="B303" i="18" s="1"/>
  <c r="AB43" i="6"/>
  <c r="B306" i="17" s="1"/>
  <c r="B304" i="18" s="1"/>
  <c r="AB44" i="6"/>
  <c r="B307" i="17" s="1"/>
  <c r="B305" i="18" s="1"/>
  <c r="AB45" i="6"/>
  <c r="B308" i="17" s="1"/>
  <c r="B306" i="18" s="1"/>
  <c r="B310" i="17"/>
  <c r="B308" i="18" s="1"/>
  <c r="B311" i="17"/>
  <c r="B309" i="18" s="1"/>
  <c r="C313" i="17"/>
  <c r="C311" i="18" s="1"/>
  <c r="C314" i="17"/>
  <c r="C312" i="18" s="1"/>
  <c r="C315" i="17"/>
  <c r="C313" i="18" s="1"/>
  <c r="C316" i="17"/>
  <c r="C314" i="18" s="1"/>
  <c r="C317" i="17"/>
  <c r="C315" i="18" s="1"/>
  <c r="B318" i="17"/>
  <c r="B316" i="18" s="1"/>
  <c r="C318" i="17"/>
  <c r="C316" i="18" s="1"/>
  <c r="B319" i="17"/>
  <c r="B317" i="18" s="1"/>
  <c r="C319" i="17"/>
  <c r="C317" i="18" s="1"/>
  <c r="B320" i="17"/>
  <c r="B318" i="18" s="1"/>
  <c r="C320" i="17"/>
  <c r="C318" i="18" s="1"/>
  <c r="B321" i="17"/>
  <c r="B319" i="18" s="1"/>
  <c r="C321" i="17"/>
  <c r="C319" i="18" s="1"/>
  <c r="B322" i="17"/>
  <c r="B320" i="18" s="1"/>
  <c r="C322" i="17"/>
  <c r="C320" i="18" s="1"/>
  <c r="B323" i="17"/>
  <c r="B321" i="18" s="1"/>
  <c r="C323" i="17"/>
  <c r="C321" i="18" s="1"/>
  <c r="B324" i="17"/>
  <c r="B322" i="18" s="1"/>
  <c r="C324" i="17"/>
  <c r="C322" i="18" s="1"/>
  <c r="B325" i="17"/>
  <c r="B323" i="18" s="1"/>
  <c r="C325" i="17"/>
  <c r="C323" i="18" s="1"/>
  <c r="B326" i="17"/>
  <c r="B324" i="18" s="1"/>
  <c r="C326" i="17"/>
  <c r="C324" i="18" s="1"/>
  <c r="B327" i="17"/>
  <c r="B325" i="18" s="1"/>
  <c r="C327" i="17"/>
  <c r="C325" i="18" s="1"/>
  <c r="B332" i="17"/>
  <c r="B330" i="18" s="1"/>
  <c r="B333" i="17"/>
  <c r="B331" i="18" s="1"/>
  <c r="C333" i="17"/>
  <c r="C331" i="18" s="1"/>
  <c r="B334" i="17"/>
  <c r="B332" i="18" s="1"/>
  <c r="C334" i="17"/>
  <c r="C332" i="18" s="1"/>
  <c r="B335" i="17"/>
  <c r="B333" i="18" s="1"/>
  <c r="C335" i="17"/>
  <c r="C333" i="18" s="1"/>
  <c r="B336" i="17"/>
  <c r="B334" i="18" s="1"/>
  <c r="C336" i="17"/>
  <c r="C334" i="18" s="1"/>
  <c r="B337" i="17"/>
  <c r="B335" i="18" s="1"/>
  <c r="C337" i="17"/>
  <c r="C335" i="18" s="1"/>
  <c r="B338" i="17"/>
  <c r="B336" i="18" s="1"/>
  <c r="C338" i="17"/>
  <c r="C336" i="18" s="1"/>
  <c r="AB10" i="4"/>
  <c r="B365" i="17" s="1"/>
  <c r="B363" i="18" s="1"/>
  <c r="C365" i="17"/>
  <c r="C363" i="18" s="1"/>
  <c r="O1" i="4"/>
  <c r="AB11" i="4"/>
  <c r="B366" i="17" s="1"/>
  <c r="B364" i="18" s="1"/>
  <c r="C366" i="17"/>
  <c r="C364" i="18" s="1"/>
  <c r="AB12" i="4"/>
  <c r="B367" i="17" s="1"/>
  <c r="B365" i="18" s="1"/>
  <c r="C367" i="17"/>
  <c r="C365" i="18" s="1"/>
  <c r="AB13" i="4"/>
  <c r="B368" i="17" s="1"/>
  <c r="B366" i="18" s="1"/>
  <c r="C368" i="17"/>
  <c r="C366" i="18" s="1"/>
  <c r="AB14" i="4"/>
  <c r="B369" i="17" s="1"/>
  <c r="B367" i="18" s="1"/>
  <c r="C369" i="17"/>
  <c r="C367" i="18" s="1"/>
  <c r="AB15" i="4"/>
  <c r="B370" i="17" s="1"/>
  <c r="B368" i="18" s="1"/>
  <c r="C370" i="17"/>
  <c r="C368" i="18" s="1"/>
  <c r="AB20" i="4"/>
  <c r="B372" i="17" s="1"/>
  <c r="B370" i="18" s="1"/>
  <c r="C372" i="17"/>
  <c r="C370" i="18" s="1"/>
  <c r="AB21" i="4"/>
  <c r="B373" i="17" s="1"/>
  <c r="B371" i="18" s="1"/>
  <c r="C373" i="17"/>
  <c r="C371" i="18" s="1"/>
  <c r="AB22" i="4"/>
  <c r="B374" i="17" s="1"/>
  <c r="B372" i="18" s="1"/>
  <c r="C374" i="17"/>
  <c r="C372" i="18" s="1"/>
  <c r="AB23" i="4"/>
  <c r="B375" i="17" s="1"/>
  <c r="B373" i="18" s="1"/>
  <c r="C375" i="17"/>
  <c r="C373" i="18" s="1"/>
  <c r="AB24" i="4"/>
  <c r="B376" i="17" s="1"/>
  <c r="B374" i="18" s="1"/>
  <c r="C376" i="17"/>
  <c r="C374" i="18" s="1"/>
  <c r="AB25" i="4"/>
  <c r="B377" i="17" s="1"/>
  <c r="B375" i="18" s="1"/>
  <c r="C377" i="17"/>
  <c r="C375" i="18" s="1"/>
  <c r="AB30" i="4"/>
  <c r="B379" i="17" s="1"/>
  <c r="B377" i="18" s="1"/>
  <c r="C379" i="17"/>
  <c r="C377" i="18" s="1"/>
  <c r="AB31" i="4"/>
  <c r="B380" i="17" s="1"/>
  <c r="B378" i="18" s="1"/>
  <c r="C380" i="17"/>
  <c r="C378" i="18" s="1"/>
  <c r="AB32" i="4"/>
  <c r="B381" i="17" s="1"/>
  <c r="B379" i="18" s="1"/>
  <c r="C381" i="17"/>
  <c r="C379" i="18" s="1"/>
  <c r="AB33" i="4"/>
  <c r="B382" i="17" s="1"/>
  <c r="B380" i="18" s="1"/>
  <c r="C382" i="17"/>
  <c r="C380" i="18" s="1"/>
  <c r="AB34" i="4"/>
  <c r="B383" i="17" s="1"/>
  <c r="B381" i="18" s="1"/>
  <c r="C383" i="17"/>
  <c r="C381" i="18" s="1"/>
  <c r="AB35" i="4"/>
  <c r="B384" i="17" s="1"/>
  <c r="B382" i="18" s="1"/>
  <c r="C384" i="17"/>
  <c r="C382" i="18" s="1"/>
  <c r="AB40" i="4"/>
  <c r="B386" i="17" s="1"/>
  <c r="B384" i="18" s="1"/>
  <c r="C386" i="17"/>
  <c r="C384" i="18" s="1"/>
  <c r="AB41" i="4"/>
  <c r="B387" i="17" s="1"/>
  <c r="B385" i="18" s="1"/>
  <c r="C387" i="17"/>
  <c r="C385" i="18" s="1"/>
  <c r="AB42" i="4"/>
  <c r="B388" i="17" s="1"/>
  <c r="B386" i="18" s="1"/>
  <c r="C388" i="17"/>
  <c r="C386" i="18" s="1"/>
  <c r="AB43" i="4"/>
  <c r="B389" i="17" s="1"/>
  <c r="B387" i="18" s="1"/>
  <c r="C389" i="17"/>
  <c r="C387" i="18" s="1"/>
  <c r="AB44" i="4"/>
  <c r="B390" i="17" s="1"/>
  <c r="B388" i="18" s="1"/>
  <c r="C390" i="17"/>
  <c r="C388" i="18" s="1"/>
  <c r="AB49" i="4"/>
  <c r="B392" i="17" s="1"/>
  <c r="B390" i="18" s="1"/>
  <c r="C392" i="17"/>
  <c r="C390" i="18" s="1"/>
  <c r="AB50" i="4"/>
  <c r="B393" i="17" s="1"/>
  <c r="B391" i="18" s="1"/>
  <c r="C393" i="17"/>
  <c r="C391" i="18" s="1"/>
  <c r="AB51" i="4"/>
  <c r="B394" i="17" s="1"/>
  <c r="B392" i="18" s="1"/>
  <c r="C394" i="17"/>
  <c r="C392" i="18" s="1"/>
  <c r="AB52" i="4"/>
  <c r="B395" i="17" s="1"/>
  <c r="B393" i="18" s="1"/>
  <c r="C395" i="17"/>
  <c r="C393" i="18" s="1"/>
  <c r="AB53" i="4"/>
  <c r="B396" i="17" s="1"/>
  <c r="B394" i="18" s="1"/>
  <c r="C396" i="17"/>
  <c r="C394" i="18" s="1"/>
  <c r="AB58" i="4"/>
  <c r="B398" i="17" s="1"/>
  <c r="B396" i="18" s="1"/>
  <c r="C398" i="17"/>
  <c r="C396" i="18" s="1"/>
  <c r="AB59" i="4"/>
  <c r="B399" i="17" s="1"/>
  <c r="B397" i="18" s="1"/>
  <c r="C399" i="17"/>
  <c r="C397" i="18" s="1"/>
  <c r="AB60" i="4"/>
  <c r="B400" i="17" s="1"/>
  <c r="B398" i="18" s="1"/>
  <c r="C400" i="17"/>
  <c r="C398" i="18" s="1"/>
  <c r="AB61" i="4"/>
  <c r="B401" i="17" s="1"/>
  <c r="B399" i="18" s="1"/>
  <c r="C401" i="17"/>
  <c r="C399" i="18" s="1"/>
  <c r="AB62" i="4"/>
  <c r="B402" i="17" s="1"/>
  <c r="B400" i="18" s="1"/>
  <c r="C402" i="17"/>
  <c r="C400" i="18" s="1"/>
  <c r="AB67" i="4"/>
  <c r="B404" i="17" s="1"/>
  <c r="B402" i="18" s="1"/>
  <c r="C404" i="17"/>
  <c r="C402" i="18" s="1"/>
  <c r="AB68" i="4"/>
  <c r="B405" i="17" s="1"/>
  <c r="B403" i="18" s="1"/>
  <c r="C405" i="17"/>
  <c r="C403" i="18" s="1"/>
  <c r="AB69" i="4"/>
  <c r="B406" i="17" s="1"/>
  <c r="B404" i="18" s="1"/>
  <c r="C406" i="17"/>
  <c r="C404" i="18" s="1"/>
  <c r="AB70" i="4"/>
  <c r="B407" i="17" s="1"/>
  <c r="B405" i="18" s="1"/>
  <c r="C407" i="17"/>
  <c r="C405" i="18" s="1"/>
  <c r="AB71" i="4"/>
  <c r="B408" i="17" s="1"/>
  <c r="B406" i="18" s="1"/>
  <c r="C408" i="17"/>
  <c r="C406" i="18" s="1"/>
  <c r="AB76" i="4"/>
  <c r="B410" i="17" s="1"/>
  <c r="B408" i="18" s="1"/>
  <c r="C410" i="17"/>
  <c r="C408" i="18" s="1"/>
  <c r="AB77" i="4"/>
  <c r="B411" i="17" s="1"/>
  <c r="B409" i="18" s="1"/>
  <c r="C411" i="17"/>
  <c r="C409" i="18" s="1"/>
  <c r="AB78" i="4"/>
  <c r="B412" i="17" s="1"/>
  <c r="B410" i="18" s="1"/>
  <c r="C412" i="17"/>
  <c r="C410" i="18" s="1"/>
  <c r="AB79" i="4"/>
  <c r="B413" i="17" s="1"/>
  <c r="B411" i="18" s="1"/>
  <c r="C413" i="17"/>
  <c r="C411" i="18" s="1"/>
  <c r="AB80" i="4"/>
  <c r="B414" i="17" s="1"/>
  <c r="B412" i="18" s="1"/>
  <c r="C414" i="17"/>
  <c r="C412" i="18" s="1"/>
  <c r="AB85" i="4"/>
  <c r="B416" i="17" s="1"/>
  <c r="B414" i="18" s="1"/>
  <c r="C416" i="17"/>
  <c r="C414" i="18" s="1"/>
  <c r="AB86" i="4"/>
  <c r="B417" i="17" s="1"/>
  <c r="B415" i="18" s="1"/>
  <c r="C417" i="17"/>
  <c r="C415" i="18" s="1"/>
  <c r="AB87" i="4"/>
  <c r="B418" i="17" s="1"/>
  <c r="B416" i="18" s="1"/>
  <c r="C418" i="17"/>
  <c r="C416" i="18" s="1"/>
  <c r="AB88" i="4"/>
  <c r="B419" i="17" s="1"/>
  <c r="B417" i="18" s="1"/>
  <c r="C419" i="17"/>
  <c r="C417" i="18" s="1"/>
  <c r="AB89" i="4"/>
  <c r="B420" i="17" s="1"/>
  <c r="B418" i="18" s="1"/>
  <c r="C420" i="17"/>
  <c r="C418" i="18" s="1"/>
  <c r="AB112" i="4"/>
  <c r="B434" i="17" s="1"/>
  <c r="B432" i="18" s="1"/>
  <c r="C434" i="17"/>
  <c r="C432" i="18" s="1"/>
  <c r="AB113" i="4"/>
  <c r="B435" i="17" s="1"/>
  <c r="B433" i="18" s="1"/>
  <c r="C435" i="17"/>
  <c r="C433" i="18" s="1"/>
  <c r="AB114" i="4"/>
  <c r="B436" i="17" s="1"/>
  <c r="B434" i="18" s="1"/>
  <c r="C436" i="17"/>
  <c r="C434" i="18" s="1"/>
  <c r="AB115" i="4"/>
  <c r="B437" i="17" s="1"/>
  <c r="B435" i="18" s="1"/>
  <c r="C437" i="17"/>
  <c r="C435" i="18" s="1"/>
  <c r="AB116" i="4"/>
  <c r="B438" i="17" s="1"/>
  <c r="B436" i="18" s="1"/>
  <c r="C438" i="17"/>
  <c r="C436" i="18" s="1"/>
  <c r="AB117" i="4"/>
  <c r="B439" i="17" s="1"/>
  <c r="B437" i="18" s="1"/>
  <c r="C439" i="17"/>
  <c r="C437" i="18" s="1"/>
  <c r="AB121" i="4"/>
  <c r="B440" i="17" s="1"/>
  <c r="B438" i="18" s="1"/>
  <c r="C440" i="17"/>
  <c r="C438" i="18" s="1"/>
  <c r="AB122" i="4"/>
  <c r="B441" i="17" s="1"/>
  <c r="B439" i="18" s="1"/>
  <c r="C441" i="17"/>
  <c r="C439" i="18" s="1"/>
  <c r="AB123" i="4"/>
  <c r="B442" i="17" s="1"/>
  <c r="B440" i="18" s="1"/>
  <c r="C442" i="17"/>
  <c r="C440" i="18" s="1"/>
  <c r="AB124" i="4"/>
  <c r="B443" i="17" s="1"/>
  <c r="B441" i="18" s="1"/>
  <c r="C443" i="17"/>
  <c r="C441" i="18" s="1"/>
  <c r="AB125" i="4"/>
  <c r="B444" i="17" s="1"/>
  <c r="B442" i="18" s="1"/>
  <c r="C444" i="17"/>
  <c r="C442" i="18" s="1"/>
  <c r="F2" i="18"/>
  <c r="O1" i="14"/>
  <c r="AD7" i="14" s="1"/>
  <c r="D4" i="17" s="1"/>
  <c r="D2" i="18" s="1"/>
  <c r="C4" i="17"/>
  <c r="C2" i="18" s="1"/>
  <c r="A4" i="17"/>
  <c r="A2" i="18" s="1"/>
  <c r="C7" i="16"/>
  <c r="C12" i="16"/>
  <c r="D34" i="12"/>
  <c r="D20" i="9"/>
  <c r="D23" i="9" s="1"/>
  <c r="D28" i="8"/>
  <c r="AJ28" i="8" s="1"/>
  <c r="D41" i="7"/>
  <c r="D52" i="7"/>
  <c r="D61" i="7"/>
  <c r="D83" i="7"/>
  <c r="D35" i="5"/>
  <c r="D118" i="4"/>
  <c r="D7" i="16"/>
  <c r="D10" i="16"/>
  <c r="D12" i="16"/>
  <c r="D17" i="16"/>
  <c r="E34" i="12"/>
  <c r="D19" i="16" s="1"/>
  <c r="E20" i="9"/>
  <c r="E23" i="9" s="1"/>
  <c r="E28" i="8"/>
  <c r="AK28" i="8" s="1"/>
  <c r="E41" i="7"/>
  <c r="E52" i="7"/>
  <c r="E61" i="7"/>
  <c r="E83" i="7"/>
  <c r="E35" i="5"/>
  <c r="D27" i="16" s="1"/>
  <c r="E118" i="4"/>
  <c r="E7" i="16"/>
  <c r="E12" i="16"/>
  <c r="F34" i="12"/>
  <c r="E19" i="16" s="1"/>
  <c r="F20" i="9"/>
  <c r="F23" i="9" s="1"/>
  <c r="F28" i="8"/>
  <c r="AL28" i="8" s="1"/>
  <c r="F41" i="7"/>
  <c r="F52" i="7"/>
  <c r="F61" i="7"/>
  <c r="F83" i="7"/>
  <c r="F35" i="5"/>
  <c r="E27" i="16" s="1"/>
  <c r="F118" i="4"/>
  <c r="F7" i="16"/>
  <c r="F10" i="16"/>
  <c r="F12" i="16"/>
  <c r="G34" i="12"/>
  <c r="F19" i="16" s="1"/>
  <c r="G20" i="9"/>
  <c r="G23" i="9" s="1"/>
  <c r="G28" i="8"/>
  <c r="AM28" i="8" s="1"/>
  <c r="G41" i="7"/>
  <c r="G52" i="7"/>
  <c r="G61" i="7"/>
  <c r="G83" i="7"/>
  <c r="G35" i="5"/>
  <c r="F27" i="16" s="1"/>
  <c r="G118" i="4"/>
  <c r="G7" i="16"/>
  <c r="G12" i="16"/>
  <c r="H34" i="12"/>
  <c r="G19" i="16" s="1"/>
  <c r="H20" i="9"/>
  <c r="H23" i="9" s="1"/>
  <c r="H28" i="8"/>
  <c r="AN28" i="8" s="1"/>
  <c r="H41" i="7"/>
  <c r="H52" i="7"/>
  <c r="H61" i="7"/>
  <c r="H83" i="7"/>
  <c r="H35" i="5"/>
  <c r="G27" i="16" s="1"/>
  <c r="H118" i="4"/>
  <c r="H7" i="16"/>
  <c r="H12" i="16"/>
  <c r="I34" i="12"/>
  <c r="H19" i="16" s="1"/>
  <c r="I20" i="9"/>
  <c r="I23" i="9" s="1"/>
  <c r="I28" i="8"/>
  <c r="AO28" i="8" s="1"/>
  <c r="I41" i="7"/>
  <c r="I52" i="7"/>
  <c r="I61" i="7"/>
  <c r="I83" i="7"/>
  <c r="I35" i="5"/>
  <c r="H27" i="16" s="1"/>
  <c r="I7" i="16"/>
  <c r="I12" i="16"/>
  <c r="J34" i="12"/>
  <c r="I19" i="16" s="1"/>
  <c r="J20" i="9"/>
  <c r="J23" i="9" s="1"/>
  <c r="J28" i="8"/>
  <c r="AP28" i="8" s="1"/>
  <c r="J41" i="7"/>
  <c r="J52" i="7"/>
  <c r="J61" i="7"/>
  <c r="J83" i="7"/>
  <c r="J35" i="5"/>
  <c r="I27" i="16" s="1"/>
  <c r="J118" i="4"/>
  <c r="J7" i="16"/>
  <c r="J12" i="16"/>
  <c r="J17" i="16"/>
  <c r="K34" i="12"/>
  <c r="J19" i="16" s="1"/>
  <c r="K20" i="9"/>
  <c r="K23" i="9" s="1"/>
  <c r="K28" i="8"/>
  <c r="AQ28" i="8" s="1"/>
  <c r="K41" i="7"/>
  <c r="K52" i="7"/>
  <c r="K61" i="7"/>
  <c r="K83" i="7"/>
  <c r="K35" i="5"/>
  <c r="J27" i="16" s="1"/>
  <c r="K118" i="4"/>
  <c r="K7" i="16"/>
  <c r="K8" i="16"/>
  <c r="K12" i="16"/>
  <c r="L34" i="12"/>
  <c r="K19" i="16" s="1"/>
  <c r="L20" i="9"/>
  <c r="L23" i="9" s="1"/>
  <c r="L28" i="8"/>
  <c r="AR28" i="8" s="1"/>
  <c r="L41" i="7"/>
  <c r="L52" i="7"/>
  <c r="L61" i="7"/>
  <c r="L83" i="7"/>
  <c r="L35" i="5"/>
  <c r="K27" i="16" s="1"/>
  <c r="L118" i="4"/>
  <c r="L7" i="16"/>
  <c r="L12" i="16"/>
  <c r="L17" i="16"/>
  <c r="M34" i="12"/>
  <c r="L19" i="16" s="1"/>
  <c r="M20" i="9"/>
  <c r="M23" i="9" s="1"/>
  <c r="M28" i="8"/>
  <c r="AS28" i="8" s="1"/>
  <c r="M41" i="7"/>
  <c r="M52" i="7"/>
  <c r="M61" i="7"/>
  <c r="M83" i="7"/>
  <c r="M35" i="5"/>
  <c r="L27" i="16" s="1"/>
  <c r="M118" i="4"/>
  <c r="M7" i="16"/>
  <c r="M8" i="16"/>
  <c r="M12" i="16"/>
  <c r="N34" i="12"/>
  <c r="M19" i="16" s="1"/>
  <c r="N20" i="9"/>
  <c r="N23" i="9" s="1"/>
  <c r="N28" i="8"/>
  <c r="AT28" i="8" s="1"/>
  <c r="N41" i="7"/>
  <c r="N52" i="7"/>
  <c r="N61" i="7"/>
  <c r="N83" i="7"/>
  <c r="N35" i="5"/>
  <c r="M27" i="16" s="1"/>
  <c r="N118" i="4"/>
  <c r="B12" i="16"/>
  <c r="B17" i="16"/>
  <c r="C41" i="7"/>
  <c r="C52" i="7"/>
  <c r="C61" i="7"/>
  <c r="C83" i="7"/>
  <c r="C118" i="4"/>
  <c r="H64" i="17"/>
  <c r="AH10" i="12"/>
  <c r="I64" i="17" s="1"/>
  <c r="B117" i="4"/>
  <c r="B317" i="17"/>
  <c r="B315" i="18" s="1"/>
  <c r="B316" i="17"/>
  <c r="B314" i="18" s="1"/>
  <c r="B315" i="17"/>
  <c r="B313" i="18" s="1"/>
  <c r="B314" i="17"/>
  <c r="B312" i="18" s="1"/>
  <c r="B313" i="17"/>
  <c r="B311" i="18" s="1"/>
  <c r="AB10" i="6"/>
  <c r="B282" i="17" s="1"/>
  <c r="B280" i="18" s="1"/>
  <c r="AB9" i="6"/>
  <c r="B281" i="17" s="1"/>
  <c r="B279" i="18" s="1"/>
  <c r="B209" i="18"/>
  <c r="B208" i="18"/>
  <c r="B207" i="18"/>
  <c r="B206" i="18"/>
  <c r="B205" i="18"/>
  <c r="B78" i="7"/>
  <c r="B77" i="7"/>
  <c r="B76" i="7"/>
  <c r="B75" i="7"/>
  <c r="B56" i="7"/>
  <c r="B55" i="7"/>
  <c r="B47" i="7"/>
  <c r="B46" i="7"/>
  <c r="B45" i="7"/>
  <c r="B44" i="7"/>
  <c r="B36" i="7"/>
  <c r="B35" i="7"/>
  <c r="B34" i="7"/>
  <c r="B33" i="7"/>
  <c r="AB10" i="10"/>
  <c r="B86" i="17" s="1"/>
  <c r="B84" i="18" s="1"/>
  <c r="AB8" i="10"/>
  <c r="B85" i="17" s="1"/>
  <c r="B83" i="18" s="1"/>
  <c r="AB9" i="12"/>
  <c r="B63" i="17" s="1"/>
  <c r="B61" i="18" s="1"/>
  <c r="AB27" i="13"/>
  <c r="B20" i="17" s="1"/>
  <c r="B18" i="18" s="1"/>
  <c r="AB26" i="13"/>
  <c r="B19" i="17" s="1"/>
  <c r="B17" i="18" s="1"/>
  <c r="AB25" i="13"/>
  <c r="B18" i="17" s="1"/>
  <c r="B16" i="18" s="1"/>
  <c r="AB24" i="13"/>
  <c r="B17" i="17" s="1"/>
  <c r="B15" i="18" s="1"/>
  <c r="AB23" i="13"/>
  <c r="B16" i="17" s="1"/>
  <c r="B14" i="18" s="1"/>
  <c r="AB22" i="13"/>
  <c r="B15" i="17" s="1"/>
  <c r="B13" i="18" s="1"/>
  <c r="AB21" i="13"/>
  <c r="B14" i="17" s="1"/>
  <c r="B12" i="18" s="1"/>
  <c r="AB17" i="13"/>
  <c r="B13" i="17" s="1"/>
  <c r="B11" i="18" s="1"/>
  <c r="AB16" i="13"/>
  <c r="B12" i="17" s="1"/>
  <c r="B10" i="18" s="1"/>
  <c r="AB15" i="13"/>
  <c r="B11" i="17" s="1"/>
  <c r="B9" i="18" s="1"/>
  <c r="AB9" i="13"/>
  <c r="B5" i="17" s="1"/>
  <c r="B3" i="18" s="1"/>
  <c r="AH125" i="4"/>
  <c r="I444" i="17" s="1"/>
  <c r="AH124" i="4"/>
  <c r="I443" i="17" s="1"/>
  <c r="AH123" i="4"/>
  <c r="I442" i="17" s="1"/>
  <c r="AH122" i="4"/>
  <c r="I441" i="17" s="1"/>
  <c r="AH121" i="4"/>
  <c r="I440" i="17" s="1"/>
  <c r="AH117" i="4"/>
  <c r="I439" i="17" s="1"/>
  <c r="AH116" i="4"/>
  <c r="I438" i="17" s="1"/>
  <c r="AH115" i="4"/>
  <c r="I437" i="17" s="1"/>
  <c r="AH114" i="4"/>
  <c r="I436" i="17" s="1"/>
  <c r="AH113" i="4"/>
  <c r="I435" i="17" s="1"/>
  <c r="AH112" i="4"/>
  <c r="I434" i="17" s="1"/>
  <c r="AH89" i="4"/>
  <c r="I420" i="17" s="1"/>
  <c r="AH88" i="4"/>
  <c r="I419" i="17" s="1"/>
  <c r="AH87" i="4"/>
  <c r="I418" i="17" s="1"/>
  <c r="AH86" i="4"/>
  <c r="I417" i="17" s="1"/>
  <c r="AH85" i="4"/>
  <c r="I416" i="17" s="1"/>
  <c r="AH80" i="4"/>
  <c r="I414" i="17" s="1"/>
  <c r="AH79" i="4"/>
  <c r="I413" i="17" s="1"/>
  <c r="AH78" i="4"/>
  <c r="I412" i="17" s="1"/>
  <c r="AH77" i="4"/>
  <c r="I411" i="17" s="1"/>
  <c r="AH76" i="4"/>
  <c r="I410" i="17" s="1"/>
  <c r="AH71" i="4"/>
  <c r="I408" i="17" s="1"/>
  <c r="AH70" i="4"/>
  <c r="I407" i="17" s="1"/>
  <c r="AH69" i="4"/>
  <c r="I406" i="17" s="1"/>
  <c r="AH68" i="4"/>
  <c r="I405" i="17" s="1"/>
  <c r="AH67" i="4"/>
  <c r="I404" i="17" s="1"/>
  <c r="AH62" i="4"/>
  <c r="I402" i="17" s="1"/>
  <c r="AH61" i="4"/>
  <c r="I401" i="17" s="1"/>
  <c r="AH60" i="4"/>
  <c r="I400" i="17" s="1"/>
  <c r="AH59" i="4"/>
  <c r="I399" i="17" s="1"/>
  <c r="AH58" i="4"/>
  <c r="I398" i="17" s="1"/>
  <c r="AH53" i="4"/>
  <c r="I396" i="17" s="1"/>
  <c r="AH52" i="4"/>
  <c r="I395" i="17" s="1"/>
  <c r="AH51" i="4"/>
  <c r="I394" i="17" s="1"/>
  <c r="AH50" i="4"/>
  <c r="I393" i="17" s="1"/>
  <c r="AH49" i="4"/>
  <c r="I392" i="17" s="1"/>
  <c r="AH44" i="4"/>
  <c r="I390" i="17" s="1"/>
  <c r="AH43" i="4"/>
  <c r="I389" i="17" s="1"/>
  <c r="AH42" i="4"/>
  <c r="I388" i="17" s="1"/>
  <c r="AH41" i="4"/>
  <c r="I387" i="17" s="1"/>
  <c r="AH40" i="4"/>
  <c r="I386" i="17" s="1"/>
  <c r="AH35" i="4"/>
  <c r="I384" i="17" s="1"/>
  <c r="AH34" i="4"/>
  <c r="I383" i="17" s="1"/>
  <c r="AH33" i="4"/>
  <c r="I382" i="17" s="1"/>
  <c r="AH32" i="4"/>
  <c r="I381" i="17" s="1"/>
  <c r="AH31" i="4"/>
  <c r="I380" i="17" s="1"/>
  <c r="AH30" i="4"/>
  <c r="I379" i="17" s="1"/>
  <c r="AH25" i="4"/>
  <c r="I377" i="17" s="1"/>
  <c r="AH24" i="4"/>
  <c r="I376" i="17" s="1"/>
  <c r="AH23" i="4"/>
  <c r="I375" i="17" s="1"/>
  <c r="AH22" i="4"/>
  <c r="I374" i="17" s="1"/>
  <c r="AH21" i="4"/>
  <c r="I373" i="17" s="1"/>
  <c r="AH20" i="4"/>
  <c r="I372" i="17" s="1"/>
  <c r="AH15" i="4"/>
  <c r="I370" i="17" s="1"/>
  <c r="AH14" i="4"/>
  <c r="I369" i="17" s="1"/>
  <c r="AH13" i="4"/>
  <c r="I368" i="17" s="1"/>
  <c r="AH12" i="4"/>
  <c r="I367" i="17" s="1"/>
  <c r="AH11" i="4"/>
  <c r="I366" i="17" s="1"/>
  <c r="AH10" i="4"/>
  <c r="I365" i="17" s="1"/>
  <c r="I338" i="17"/>
  <c r="I337" i="17"/>
  <c r="I336" i="17"/>
  <c r="I335" i="17"/>
  <c r="I334" i="17"/>
  <c r="I333" i="17"/>
  <c r="I332" i="17"/>
  <c r="I327" i="17"/>
  <c r="I326" i="17"/>
  <c r="I325" i="17"/>
  <c r="I324" i="17"/>
  <c r="I323" i="17"/>
  <c r="I322" i="17"/>
  <c r="I321" i="17"/>
  <c r="I320" i="17"/>
  <c r="I319" i="17"/>
  <c r="I318" i="17"/>
  <c r="I317" i="17"/>
  <c r="I316" i="17"/>
  <c r="I315" i="17"/>
  <c r="I314" i="17"/>
  <c r="I313" i="17"/>
  <c r="I311" i="17"/>
  <c r="AH45" i="6"/>
  <c r="I308" i="17" s="1"/>
  <c r="AH44" i="6"/>
  <c r="I307" i="17" s="1"/>
  <c r="AH43" i="6"/>
  <c r="I306" i="17" s="1"/>
  <c r="AH42" i="6"/>
  <c r="I305" i="17" s="1"/>
  <c r="AH16" i="6"/>
  <c r="I288" i="17" s="1"/>
  <c r="AH15" i="6"/>
  <c r="I287" i="17" s="1"/>
  <c r="AH14" i="6"/>
  <c r="I286" i="17" s="1"/>
  <c r="AH13" i="6"/>
  <c r="I285" i="17" s="1"/>
  <c r="AH12" i="6"/>
  <c r="I284" i="17" s="1"/>
  <c r="AH11" i="6"/>
  <c r="I283" i="17" s="1"/>
  <c r="AH10" i="6"/>
  <c r="I282" i="17" s="1"/>
  <c r="AH9" i="6"/>
  <c r="I281" i="17" s="1"/>
  <c r="AH82" i="7"/>
  <c r="I279" i="17" s="1"/>
  <c r="AH81" i="7"/>
  <c r="I278" i="17" s="1"/>
  <c r="AH80" i="7"/>
  <c r="I277" i="17" s="1"/>
  <c r="AH79" i="7"/>
  <c r="I276" i="17" s="1"/>
  <c r="AH78" i="7"/>
  <c r="I275" i="17" s="1"/>
  <c r="AH77" i="7"/>
  <c r="I274" i="17" s="1"/>
  <c r="AH76" i="7"/>
  <c r="I273" i="17" s="1"/>
  <c r="AH61" i="7"/>
  <c r="I264" i="17" s="1"/>
  <c r="AH60" i="7"/>
  <c r="I263" i="17" s="1"/>
  <c r="AH59" i="7"/>
  <c r="I262" i="17" s="1"/>
  <c r="AH58" i="7"/>
  <c r="I261" i="17" s="1"/>
  <c r="AH57" i="7"/>
  <c r="I260" i="17" s="1"/>
  <c r="AH56" i="7"/>
  <c r="I259" i="17" s="1"/>
  <c r="AH52" i="7"/>
  <c r="I258" i="17" s="1"/>
  <c r="AH51" i="7"/>
  <c r="I257" i="17" s="1"/>
  <c r="AH50" i="7"/>
  <c r="I256" i="17" s="1"/>
  <c r="AH49" i="7"/>
  <c r="I255" i="17" s="1"/>
  <c r="AH48" i="7"/>
  <c r="I254" i="17" s="1"/>
  <c r="AH47" i="7"/>
  <c r="I253" i="17" s="1"/>
  <c r="AH46" i="7"/>
  <c r="I252" i="17" s="1"/>
  <c r="AH45" i="7"/>
  <c r="I251" i="17" s="1"/>
  <c r="AH41" i="7"/>
  <c r="I250" i="17" s="1"/>
  <c r="AH40" i="7"/>
  <c r="I249" i="17" s="1"/>
  <c r="AH39" i="7"/>
  <c r="I248" i="17" s="1"/>
  <c r="AH38" i="7"/>
  <c r="I247" i="17" s="1"/>
  <c r="AH37" i="7"/>
  <c r="I246" i="17" s="1"/>
  <c r="AH36" i="7"/>
  <c r="I245" i="17" s="1"/>
  <c r="AH35" i="7"/>
  <c r="I244" i="17" s="1"/>
  <c r="AH34" i="7"/>
  <c r="I243" i="17" s="1"/>
  <c r="AH29" i="7"/>
  <c r="I242" i="17" s="1"/>
  <c r="AH28" i="7"/>
  <c r="I241" i="17" s="1"/>
  <c r="AH27" i="7"/>
  <c r="I240" i="17" s="1"/>
  <c r="AH26" i="7"/>
  <c r="I239" i="17" s="1"/>
  <c r="AH25" i="7"/>
  <c r="I238" i="17" s="1"/>
  <c r="AH24" i="7"/>
  <c r="I237" i="17" s="1"/>
  <c r="AH23" i="7"/>
  <c r="I236" i="17" s="1"/>
  <c r="AH22" i="7"/>
  <c r="I235" i="17" s="1"/>
  <c r="AH21" i="7"/>
  <c r="I234" i="17" s="1"/>
  <c r="AH19" i="9"/>
  <c r="I96" i="17" s="1"/>
  <c r="AH18" i="9"/>
  <c r="I95" i="17" s="1"/>
  <c r="AH17" i="9"/>
  <c r="I94" i="17" s="1"/>
  <c r="AH16" i="9"/>
  <c r="I93" i="17" s="1"/>
  <c r="AH15" i="9"/>
  <c r="I92" i="17" s="1"/>
  <c r="AH14" i="9"/>
  <c r="I91" i="17" s="1"/>
  <c r="AH13" i="9"/>
  <c r="I90" i="17" s="1"/>
  <c r="AH12" i="9"/>
  <c r="I89" i="17" s="1"/>
  <c r="AH11" i="9"/>
  <c r="I88" i="17" s="1"/>
  <c r="AH10" i="9"/>
  <c r="I87" i="17" s="1"/>
  <c r="AI10" i="10"/>
  <c r="I86" i="17" s="1"/>
  <c r="AI8" i="10"/>
  <c r="I85" i="17" s="1"/>
  <c r="I82" i="17"/>
  <c r="I81" i="17"/>
  <c r="I79" i="17"/>
  <c r="I78" i="17"/>
  <c r="I77" i="17"/>
  <c r="I76" i="17"/>
  <c r="I75" i="17"/>
  <c r="I74" i="17"/>
  <c r="AH22" i="12"/>
  <c r="I73" i="17" s="1"/>
  <c r="AH21" i="12"/>
  <c r="I72" i="17" s="1"/>
  <c r="AH17" i="12"/>
  <c r="I71" i="17" s="1"/>
  <c r="AH9" i="12"/>
  <c r="I63" i="17" s="1"/>
  <c r="I33" i="17"/>
  <c r="I31" i="17"/>
  <c r="I29" i="17"/>
  <c r="AH35" i="13"/>
  <c r="I28" i="17" s="1"/>
  <c r="AH34" i="13"/>
  <c r="I27" i="17" s="1"/>
  <c r="I26" i="17"/>
  <c r="AH32" i="13"/>
  <c r="I25" i="17" s="1"/>
  <c r="AH31" i="13"/>
  <c r="I24" i="17" s="1"/>
  <c r="AH30" i="13"/>
  <c r="I23" i="17" s="1"/>
  <c r="AH29" i="13"/>
  <c r="I22" i="17" s="1"/>
  <c r="AH28" i="13"/>
  <c r="I21" i="17" s="1"/>
  <c r="AH27" i="13"/>
  <c r="I20" i="17" s="1"/>
  <c r="AH26" i="13"/>
  <c r="I19" i="17" s="1"/>
  <c r="AH25" i="13"/>
  <c r="I18" i="17" s="1"/>
  <c r="AH24" i="13"/>
  <c r="I17" i="17" s="1"/>
  <c r="AH23" i="13"/>
  <c r="I16" i="17" s="1"/>
  <c r="AH22" i="13"/>
  <c r="I15" i="17" s="1"/>
  <c r="AH21" i="13"/>
  <c r="I14" i="17" s="1"/>
  <c r="AH17" i="13"/>
  <c r="I13" i="17" s="1"/>
  <c r="AH16" i="13"/>
  <c r="I12" i="17" s="1"/>
  <c r="AH15" i="13"/>
  <c r="I11" i="17" s="1"/>
  <c r="AH9" i="13"/>
  <c r="I5" i="17" s="1"/>
  <c r="AH7" i="14"/>
  <c r="I4" i="17" s="1"/>
  <c r="O10" i="4"/>
  <c r="O11" i="4"/>
  <c r="O12" i="4"/>
  <c r="O13" i="4"/>
  <c r="O14" i="4"/>
  <c r="O15" i="4"/>
  <c r="O20" i="4"/>
  <c r="O21" i="4"/>
  <c r="O22" i="4"/>
  <c r="O23" i="4"/>
  <c r="O24" i="4"/>
  <c r="O25" i="4"/>
  <c r="O30" i="4"/>
  <c r="O31" i="4"/>
  <c r="O32" i="4"/>
  <c r="O33" i="4"/>
  <c r="O34" i="4"/>
  <c r="O35" i="4"/>
  <c r="O40" i="4"/>
  <c r="O41" i="4"/>
  <c r="O42" i="4"/>
  <c r="O43" i="4"/>
  <c r="O44" i="4"/>
  <c r="O49" i="4"/>
  <c r="O50" i="4"/>
  <c r="O51" i="4"/>
  <c r="O52" i="4"/>
  <c r="O53" i="4"/>
  <c r="O58" i="4"/>
  <c r="O59" i="4"/>
  <c r="O60" i="4"/>
  <c r="O61" i="4"/>
  <c r="O67" i="4"/>
  <c r="O68" i="4"/>
  <c r="O69" i="4"/>
  <c r="O70" i="4"/>
  <c r="O71" i="4"/>
  <c r="O76" i="4"/>
  <c r="O77" i="4"/>
  <c r="O78" i="4"/>
  <c r="O79" i="4"/>
  <c r="O80" i="4"/>
  <c r="O85" i="4"/>
  <c r="O86" i="4"/>
  <c r="O87" i="4"/>
  <c r="O88" i="4"/>
  <c r="O89" i="4"/>
  <c r="O112" i="4"/>
  <c r="O113" i="4"/>
  <c r="O114" i="4"/>
  <c r="O115" i="4"/>
  <c r="O116" i="4"/>
  <c r="O117" i="4"/>
  <c r="O121" i="4"/>
  <c r="O122" i="4"/>
  <c r="O123" i="4"/>
  <c r="O124" i="4"/>
  <c r="O125" i="4"/>
  <c r="O21" i="7"/>
  <c r="O22" i="7"/>
  <c r="O23" i="7"/>
  <c r="O24" i="7"/>
  <c r="O25" i="7"/>
  <c r="O26" i="7"/>
  <c r="O27" i="7"/>
  <c r="O28" i="7"/>
  <c r="O29" i="7"/>
  <c r="O33" i="7"/>
  <c r="O34" i="7"/>
  <c r="O35" i="7"/>
  <c r="O36" i="7"/>
  <c r="O37" i="7"/>
  <c r="O38" i="7"/>
  <c r="O39" i="7"/>
  <c r="O40" i="7"/>
  <c r="O44" i="7"/>
  <c r="O45" i="7"/>
  <c r="O46" i="7"/>
  <c r="O47" i="7"/>
  <c r="O48" i="7"/>
  <c r="O55" i="7"/>
  <c r="O56" i="7"/>
  <c r="O57" i="7"/>
  <c r="O58" i="7"/>
  <c r="O59" i="7"/>
  <c r="O60" i="7"/>
  <c r="O75" i="7"/>
  <c r="O76" i="7"/>
  <c r="O77" i="7"/>
  <c r="O78" i="7"/>
  <c r="O79" i="7"/>
  <c r="O80" i="7"/>
  <c r="O81" i="7"/>
  <c r="O10" i="9"/>
  <c r="O11" i="9"/>
  <c r="O12" i="9"/>
  <c r="O13" i="9"/>
  <c r="O14" i="9"/>
  <c r="O15" i="9"/>
  <c r="O16" i="9"/>
  <c r="O17" i="9"/>
  <c r="O18" i="9"/>
  <c r="O19" i="9"/>
  <c r="O21" i="12"/>
  <c r="O22" i="12"/>
  <c r="H5" i="17"/>
  <c r="H11" i="17"/>
  <c r="H12" i="17"/>
  <c r="H13" i="17"/>
  <c r="H440" i="17"/>
  <c r="H441" i="17"/>
  <c r="H442" i="17"/>
  <c r="H443" i="17"/>
  <c r="H444" i="17"/>
  <c r="H434" i="17"/>
  <c r="H435" i="17"/>
  <c r="H436" i="17"/>
  <c r="H437" i="17"/>
  <c r="H438" i="17"/>
  <c r="H439" i="17"/>
  <c r="H416" i="17"/>
  <c r="H417" i="17"/>
  <c r="H418" i="17"/>
  <c r="H419" i="17"/>
  <c r="H420" i="17"/>
  <c r="H410" i="17"/>
  <c r="H411" i="17"/>
  <c r="H412" i="17"/>
  <c r="H413" i="17"/>
  <c r="H414" i="17"/>
  <c r="H404" i="17"/>
  <c r="H405" i="17"/>
  <c r="H406" i="17"/>
  <c r="H407" i="17"/>
  <c r="H408" i="17"/>
  <c r="H398" i="17"/>
  <c r="H399" i="17"/>
  <c r="H400" i="17"/>
  <c r="H401" i="17"/>
  <c r="H402" i="17"/>
  <c r="H392" i="17"/>
  <c r="H393" i="17"/>
  <c r="H394" i="17"/>
  <c r="H395" i="17"/>
  <c r="H396" i="17"/>
  <c r="H386" i="17"/>
  <c r="H387" i="17"/>
  <c r="H388" i="17"/>
  <c r="H389" i="17"/>
  <c r="H390" i="17"/>
  <c r="H380" i="17"/>
  <c r="H381" i="17"/>
  <c r="H382" i="17"/>
  <c r="H383" i="17"/>
  <c r="H384" i="17"/>
  <c r="H379" i="17"/>
  <c r="H373" i="17"/>
  <c r="H374" i="17"/>
  <c r="H375" i="17"/>
  <c r="H376" i="17"/>
  <c r="H377" i="17"/>
  <c r="H372" i="17"/>
  <c r="H366" i="17"/>
  <c r="H367" i="17"/>
  <c r="H368" i="17"/>
  <c r="H369" i="17"/>
  <c r="H370" i="17"/>
  <c r="H365" i="17"/>
  <c r="H314" i="17"/>
  <c r="H315" i="17"/>
  <c r="H316" i="17"/>
  <c r="H317" i="17"/>
  <c r="H318" i="17"/>
  <c r="H319" i="17"/>
  <c r="H320" i="17"/>
  <c r="H321" i="17"/>
  <c r="H322" i="17"/>
  <c r="H323" i="17"/>
  <c r="H324" i="17"/>
  <c r="H325" i="17"/>
  <c r="H326" i="17"/>
  <c r="H327" i="17"/>
  <c r="H333" i="17"/>
  <c r="H334" i="17"/>
  <c r="H335" i="17"/>
  <c r="H336" i="17"/>
  <c r="H337" i="17"/>
  <c r="H338" i="17"/>
  <c r="H313" i="17"/>
  <c r="H282" i="17"/>
  <c r="H283" i="17"/>
  <c r="H284" i="17"/>
  <c r="H285" i="17"/>
  <c r="H286" i="17"/>
  <c r="H287" i="17"/>
  <c r="H288" i="17"/>
  <c r="H281" i="17"/>
  <c r="H274" i="17"/>
  <c r="H275" i="17"/>
  <c r="H276" i="17"/>
  <c r="H277" i="17"/>
  <c r="H278" i="17"/>
  <c r="H279" i="17"/>
  <c r="H273" i="17"/>
  <c r="H260" i="17"/>
  <c r="H261" i="17"/>
  <c r="H262" i="17"/>
  <c r="H263" i="17"/>
  <c r="H264" i="17"/>
  <c r="H259" i="17"/>
  <c r="H258" i="17"/>
  <c r="H252" i="17"/>
  <c r="H253" i="17"/>
  <c r="H254" i="17"/>
  <c r="H255" i="17"/>
  <c r="H256" i="17"/>
  <c r="H257" i="17"/>
  <c r="H251" i="17"/>
  <c r="H244" i="17"/>
  <c r="H245" i="17"/>
  <c r="H246" i="17"/>
  <c r="H247" i="17"/>
  <c r="H248" i="17"/>
  <c r="H249" i="17"/>
  <c r="H250" i="17"/>
  <c r="H243" i="17"/>
  <c r="H235" i="17"/>
  <c r="H236" i="17"/>
  <c r="H237" i="17"/>
  <c r="H238" i="17"/>
  <c r="H239" i="17"/>
  <c r="H240" i="17"/>
  <c r="H241" i="17"/>
  <c r="H242" i="17"/>
  <c r="H234" i="17"/>
  <c r="H88" i="17"/>
  <c r="H89" i="17"/>
  <c r="H90" i="17"/>
  <c r="H91" i="17"/>
  <c r="H92" i="17"/>
  <c r="H93" i="17"/>
  <c r="H94" i="17"/>
  <c r="H95" i="17"/>
  <c r="H96" i="17"/>
  <c r="H87" i="17"/>
  <c r="H86" i="17"/>
  <c r="H85" i="17"/>
  <c r="H73" i="17"/>
  <c r="H74" i="17"/>
  <c r="H75" i="17"/>
  <c r="H76" i="17"/>
  <c r="H77" i="17"/>
  <c r="H78" i="17"/>
  <c r="H79" i="17"/>
  <c r="H81" i="17"/>
  <c r="H82" i="17"/>
  <c r="H72" i="17"/>
  <c r="H63" i="17"/>
  <c r="H15" i="17"/>
  <c r="H16" i="17"/>
  <c r="H17" i="17"/>
  <c r="H18" i="17"/>
  <c r="H19" i="17"/>
  <c r="H20" i="17"/>
  <c r="H21" i="17"/>
  <c r="H22" i="17"/>
  <c r="H23" i="17"/>
  <c r="H24" i="17"/>
  <c r="H25" i="17"/>
  <c r="H26" i="17"/>
  <c r="H27" i="17"/>
  <c r="H28" i="17"/>
  <c r="H29" i="17"/>
  <c r="H14" i="17"/>
  <c r="H4" i="17"/>
  <c r="B7" i="14"/>
  <c r="O9" i="5"/>
  <c r="O35" i="5" s="1"/>
  <c r="O9" i="6"/>
  <c r="O10" i="6"/>
  <c r="O11" i="6"/>
  <c r="O12" i="6"/>
  <c r="O13" i="6"/>
  <c r="O14" i="6"/>
  <c r="O42" i="6"/>
  <c r="B16" i="6"/>
  <c r="B15" i="6"/>
  <c r="B14" i="6"/>
  <c r="B13" i="6"/>
  <c r="B12" i="6"/>
  <c r="B11" i="6"/>
  <c r="B10" i="6"/>
  <c r="B9" i="6"/>
  <c r="O10" i="8"/>
  <c r="O11" i="8"/>
  <c r="O12" i="8"/>
  <c r="O13" i="8"/>
  <c r="O14" i="8"/>
  <c r="O15" i="8"/>
  <c r="O16" i="8"/>
  <c r="O17" i="8"/>
  <c r="O9" i="8"/>
  <c r="O16" i="13"/>
  <c r="D12" i="10"/>
  <c r="E12" i="10"/>
  <c r="F12" i="10"/>
  <c r="G12" i="10"/>
  <c r="H12" i="10"/>
  <c r="I12" i="10"/>
  <c r="J12" i="10"/>
  <c r="K12" i="10"/>
  <c r="L12" i="10"/>
  <c r="M12" i="10"/>
  <c r="N12" i="10"/>
  <c r="O8" i="10"/>
  <c r="O10" i="10"/>
  <c r="O9" i="12"/>
  <c r="O17" i="12"/>
  <c r="O9" i="13"/>
  <c r="O17" i="13"/>
  <c r="O21" i="13"/>
  <c r="B11" i="9"/>
  <c r="B12" i="9"/>
  <c r="B13" i="9"/>
  <c r="B14" i="9"/>
  <c r="B15" i="9"/>
  <c r="B16" i="9"/>
  <c r="B10" i="9"/>
  <c r="C12" i="10"/>
  <c r="B29" i="12"/>
  <c r="B28" i="12"/>
  <c r="B27" i="12"/>
  <c r="B26" i="12"/>
  <c r="B24" i="12"/>
  <c r="B23" i="12"/>
  <c r="B22" i="12"/>
  <c r="B21" i="12"/>
  <c r="B36" i="13"/>
  <c r="B35" i="13"/>
  <c r="B34" i="13"/>
  <c r="B32" i="13"/>
  <c r="B31" i="13"/>
  <c r="B30" i="13"/>
  <c r="B29" i="13"/>
  <c r="B28" i="13"/>
  <c r="O7" i="14"/>
  <c r="AI7" i="14"/>
  <c r="J4" i="17" s="1"/>
  <c r="L460" i="17" l="1"/>
  <c r="P2" i="18"/>
  <c r="R2" i="18"/>
  <c r="O2" i="18"/>
  <c r="N2" i="18"/>
  <c r="P460" i="17"/>
  <c r="M2" i="18"/>
  <c r="O460" i="17"/>
  <c r="L2" i="18"/>
  <c r="N460" i="17"/>
  <c r="S2" i="18"/>
  <c r="K2" i="18"/>
  <c r="M460" i="17"/>
  <c r="O12" i="10"/>
  <c r="N13" i="10" s="1"/>
  <c r="AD25" i="12"/>
  <c r="D76" i="17" s="1"/>
  <c r="D74" i="18" s="1"/>
  <c r="AD31" i="12"/>
  <c r="AD33" i="12"/>
  <c r="D84" i="17" s="1"/>
  <c r="D82" i="18" s="1"/>
  <c r="AD24" i="12"/>
  <c r="D75" i="17" s="1"/>
  <c r="D73" i="18" s="1"/>
  <c r="AD23" i="12"/>
  <c r="D74" i="17" s="1"/>
  <c r="D72" i="18" s="1"/>
  <c r="AD26" i="12"/>
  <c r="D77" i="17" s="1"/>
  <c r="D75" i="18" s="1"/>
  <c r="AD29" i="12"/>
  <c r="AD32" i="12"/>
  <c r="D83" i="17" s="1"/>
  <c r="D81" i="18" s="1"/>
  <c r="AD28" i="12"/>
  <c r="D79" i="17" s="1"/>
  <c r="D77" i="18" s="1"/>
  <c r="AD27" i="12"/>
  <c r="D78" i="17" s="1"/>
  <c r="D76" i="18" s="1"/>
  <c r="AD30" i="12"/>
  <c r="D81" i="17" s="1"/>
  <c r="D79" i="18" s="1"/>
  <c r="G3" i="13"/>
  <c r="G3" i="12" s="1"/>
  <c r="G3" i="25" s="1"/>
  <c r="G3" i="26"/>
  <c r="O17" i="4"/>
  <c r="O127" i="4"/>
  <c r="O91" i="4"/>
  <c r="O82" i="4"/>
  <c r="O64" i="4"/>
  <c r="O55" i="4"/>
  <c r="O46" i="4"/>
  <c r="O37" i="4"/>
  <c r="O27" i="4"/>
  <c r="H55" i="6"/>
  <c r="O28" i="8"/>
  <c r="AD23" i="8"/>
  <c r="D221" i="17" s="1"/>
  <c r="D219" i="18" s="1"/>
  <c r="AD22" i="8"/>
  <c r="D220" i="17" s="1"/>
  <c r="D218" i="18" s="1"/>
  <c r="AD21" i="8"/>
  <c r="D219" i="17" s="1"/>
  <c r="D217" i="18" s="1"/>
  <c r="AD26" i="8"/>
  <c r="D224" i="17" s="1"/>
  <c r="D222" i="18" s="1"/>
  <c r="AD25" i="8"/>
  <c r="D223" i="17" s="1"/>
  <c r="D221" i="18" s="1"/>
  <c r="AD20" i="8"/>
  <c r="D218" i="17" s="1"/>
  <c r="D216" i="18" s="1"/>
  <c r="AD28" i="8"/>
  <c r="AD19" i="8"/>
  <c r="D217" i="17" s="1"/>
  <c r="D215" i="18" s="1"/>
  <c r="AD27" i="8"/>
  <c r="D225" i="17" s="1"/>
  <c r="D223" i="18" s="1"/>
  <c r="AD18" i="8"/>
  <c r="D216" i="17" s="1"/>
  <c r="D214" i="18" s="1"/>
  <c r="AD17" i="8"/>
  <c r="D215" i="17" s="1"/>
  <c r="D213" i="18" s="1"/>
  <c r="AD24" i="8"/>
  <c r="D222" i="17" s="1"/>
  <c r="D220" i="18" s="1"/>
  <c r="AD23" i="13"/>
  <c r="D16" i="17" s="1"/>
  <c r="D14" i="18" s="1"/>
  <c r="AD40" i="13"/>
  <c r="D33" i="17" s="1"/>
  <c r="D31" i="18" s="1"/>
  <c r="AD39" i="13"/>
  <c r="D32" i="17" s="1"/>
  <c r="D30" i="18" s="1"/>
  <c r="AD38" i="13"/>
  <c r="D31" i="17" s="1"/>
  <c r="D29" i="18" s="1"/>
  <c r="AD37" i="13"/>
  <c r="D30" i="17" s="1"/>
  <c r="D28" i="18" s="1"/>
  <c r="AD36" i="13"/>
  <c r="D29" i="17" s="1"/>
  <c r="D27" i="18" s="1"/>
  <c r="AD47" i="6"/>
  <c r="D310" i="17" s="1"/>
  <c r="D308" i="18" s="1"/>
  <c r="AD49" i="6"/>
  <c r="D312" i="17" s="1"/>
  <c r="D310" i="18" s="1"/>
  <c r="AD48" i="6"/>
  <c r="D311" i="17" s="1"/>
  <c r="D309" i="18" s="1"/>
  <c r="AD90" i="4"/>
  <c r="D421" i="17" s="1"/>
  <c r="D419" i="18" s="1"/>
  <c r="AD126" i="4"/>
  <c r="D445" i="17" s="1"/>
  <c r="D443" i="18" s="1"/>
  <c r="O41" i="13"/>
  <c r="M43" i="13"/>
  <c r="I8" i="16"/>
  <c r="J43" i="13"/>
  <c r="F36" i="12"/>
  <c r="H441" i="18"/>
  <c r="T441" i="18" s="1"/>
  <c r="V443" i="17"/>
  <c r="H439" i="18"/>
  <c r="T439" i="18" s="1"/>
  <c r="V441" i="17"/>
  <c r="H437" i="18"/>
  <c r="T437" i="18" s="1"/>
  <c r="V439" i="17"/>
  <c r="H435" i="18"/>
  <c r="T435" i="18" s="1"/>
  <c r="V437" i="17"/>
  <c r="H433" i="18"/>
  <c r="T433" i="18" s="1"/>
  <c r="V435" i="17"/>
  <c r="H418" i="18"/>
  <c r="T418" i="18" s="1"/>
  <c r="V420" i="17"/>
  <c r="H416" i="18"/>
  <c r="T416" i="18" s="1"/>
  <c r="V418" i="17"/>
  <c r="H414" i="18"/>
  <c r="T414" i="18" s="1"/>
  <c r="V416" i="17"/>
  <c r="H411" i="18"/>
  <c r="T411" i="18" s="1"/>
  <c r="V413" i="17"/>
  <c r="H409" i="18"/>
  <c r="T409" i="18" s="1"/>
  <c r="V411" i="17"/>
  <c r="H406" i="18"/>
  <c r="T406" i="18" s="1"/>
  <c r="V408" i="17"/>
  <c r="H404" i="18"/>
  <c r="T404" i="18" s="1"/>
  <c r="V406" i="17"/>
  <c r="H402" i="18"/>
  <c r="T402" i="18" s="1"/>
  <c r="V404" i="17"/>
  <c r="H399" i="18"/>
  <c r="T399" i="18" s="1"/>
  <c r="V401" i="17"/>
  <c r="H397" i="18"/>
  <c r="T397" i="18" s="1"/>
  <c r="V399" i="17"/>
  <c r="H394" i="18"/>
  <c r="T394" i="18" s="1"/>
  <c r="V396" i="17"/>
  <c r="H392" i="18"/>
  <c r="T392" i="18" s="1"/>
  <c r="V394" i="17"/>
  <c r="H390" i="18"/>
  <c r="T390" i="18" s="1"/>
  <c r="V392" i="17"/>
  <c r="H387" i="18"/>
  <c r="T387" i="18" s="1"/>
  <c r="V389" i="17"/>
  <c r="H385" i="18"/>
  <c r="T385" i="18" s="1"/>
  <c r="V387" i="17"/>
  <c r="H382" i="18"/>
  <c r="T382" i="18" s="1"/>
  <c r="V384" i="17"/>
  <c r="H380" i="18"/>
  <c r="T380" i="18" s="1"/>
  <c r="V382" i="17"/>
  <c r="H378" i="18"/>
  <c r="T378" i="18" s="1"/>
  <c r="V380" i="17"/>
  <c r="H375" i="18"/>
  <c r="T375" i="18" s="1"/>
  <c r="V377" i="17"/>
  <c r="H373" i="18"/>
  <c r="T373" i="18" s="1"/>
  <c r="V375" i="17"/>
  <c r="H371" i="18"/>
  <c r="T371" i="18" s="1"/>
  <c r="V373" i="17"/>
  <c r="H368" i="18"/>
  <c r="T368" i="18" s="1"/>
  <c r="V370" i="17"/>
  <c r="H366" i="18"/>
  <c r="T366" i="18" s="1"/>
  <c r="V368" i="17"/>
  <c r="H364" i="18"/>
  <c r="T364" i="18" s="1"/>
  <c r="V366" i="17"/>
  <c r="H336" i="18"/>
  <c r="T336" i="18" s="1"/>
  <c r="V338" i="17"/>
  <c r="H334" i="18"/>
  <c r="T334" i="18" s="1"/>
  <c r="V336" i="17"/>
  <c r="H332" i="18"/>
  <c r="T332" i="18" s="1"/>
  <c r="V334" i="17"/>
  <c r="H330" i="18"/>
  <c r="V332" i="17"/>
  <c r="H324" i="18"/>
  <c r="T324" i="18" s="1"/>
  <c r="V326" i="17"/>
  <c r="H322" i="18"/>
  <c r="T322" i="18" s="1"/>
  <c r="V324" i="17"/>
  <c r="H320" i="18"/>
  <c r="T320" i="18" s="1"/>
  <c r="V322" i="17"/>
  <c r="H318" i="18"/>
  <c r="T318" i="18" s="1"/>
  <c r="V320" i="17"/>
  <c r="H316" i="18"/>
  <c r="T316" i="18" s="1"/>
  <c r="V318" i="17"/>
  <c r="H314" i="18"/>
  <c r="T314" i="18" s="1"/>
  <c r="V316" i="17"/>
  <c r="H312" i="18"/>
  <c r="T312" i="18" s="1"/>
  <c r="V314" i="17"/>
  <c r="V311" i="17"/>
  <c r="V307" i="17"/>
  <c r="V305" i="17"/>
  <c r="H285" i="18"/>
  <c r="T285" i="18" s="1"/>
  <c r="V287" i="17"/>
  <c r="H283" i="18"/>
  <c r="T283" i="18" s="1"/>
  <c r="V285" i="17"/>
  <c r="H281" i="18"/>
  <c r="T281" i="18" s="1"/>
  <c r="V283" i="17"/>
  <c r="H279" i="18"/>
  <c r="T279" i="18" s="1"/>
  <c r="V281" i="17"/>
  <c r="H276" i="18"/>
  <c r="T276" i="18" s="1"/>
  <c r="V278" i="17"/>
  <c r="H274" i="18"/>
  <c r="T274" i="18" s="1"/>
  <c r="V276" i="17"/>
  <c r="H272" i="18"/>
  <c r="T272" i="18" s="1"/>
  <c r="V274" i="17"/>
  <c r="H262" i="18"/>
  <c r="T262" i="18" s="1"/>
  <c r="V264" i="17"/>
  <c r="H260" i="18"/>
  <c r="T260" i="18" s="1"/>
  <c r="V262" i="17"/>
  <c r="H258" i="18"/>
  <c r="T258" i="18" s="1"/>
  <c r="V260" i="17"/>
  <c r="H256" i="18"/>
  <c r="T256" i="18" s="1"/>
  <c r="V258" i="17"/>
  <c r="H254" i="18"/>
  <c r="T254" i="18" s="1"/>
  <c r="V256" i="17"/>
  <c r="H252" i="18"/>
  <c r="T252" i="18" s="1"/>
  <c r="V254" i="17"/>
  <c r="H250" i="18"/>
  <c r="T250" i="18" s="1"/>
  <c r="V252" i="17"/>
  <c r="H248" i="18"/>
  <c r="T248" i="18" s="1"/>
  <c r="V250" i="17"/>
  <c r="H246" i="18"/>
  <c r="T246" i="18" s="1"/>
  <c r="V248" i="17"/>
  <c r="H244" i="18"/>
  <c r="T244" i="18" s="1"/>
  <c r="V246" i="17"/>
  <c r="H242" i="18"/>
  <c r="T242" i="18" s="1"/>
  <c r="V244" i="17"/>
  <c r="H239" i="18"/>
  <c r="T239" i="18" s="1"/>
  <c r="V241" i="17"/>
  <c r="H237" i="18"/>
  <c r="T237" i="18" s="1"/>
  <c r="V239" i="17"/>
  <c r="H235" i="18"/>
  <c r="T235" i="18" s="1"/>
  <c r="V237" i="17"/>
  <c r="H233" i="18"/>
  <c r="T233" i="18" s="1"/>
  <c r="V235" i="17"/>
  <c r="H278" i="18"/>
  <c r="T278" i="18" s="1"/>
  <c r="V280" i="17"/>
  <c r="H327" i="18"/>
  <c r="T327" i="18" s="1"/>
  <c r="V329" i="17"/>
  <c r="V310" i="17"/>
  <c r="H326" i="18"/>
  <c r="T326" i="18" s="1"/>
  <c r="V328" i="17"/>
  <c r="H442" i="18"/>
  <c r="T442" i="18" s="1"/>
  <c r="V444" i="17"/>
  <c r="H440" i="18"/>
  <c r="T440" i="18" s="1"/>
  <c r="V442" i="17"/>
  <c r="H438" i="18"/>
  <c r="T438" i="18" s="1"/>
  <c r="V440" i="17"/>
  <c r="H436" i="18"/>
  <c r="T436" i="18" s="1"/>
  <c r="V438" i="17"/>
  <c r="H434" i="18"/>
  <c r="T434" i="18" s="1"/>
  <c r="V436" i="17"/>
  <c r="H432" i="18"/>
  <c r="T432" i="18" s="1"/>
  <c r="V434" i="17"/>
  <c r="H417" i="18"/>
  <c r="T417" i="18" s="1"/>
  <c r="V419" i="17"/>
  <c r="H415" i="18"/>
  <c r="T415" i="18" s="1"/>
  <c r="V417" i="17"/>
  <c r="H412" i="18"/>
  <c r="T412" i="18" s="1"/>
  <c r="V414" i="17"/>
  <c r="H410" i="18"/>
  <c r="T410" i="18" s="1"/>
  <c r="V412" i="17"/>
  <c r="H408" i="18"/>
  <c r="T408" i="18" s="1"/>
  <c r="V410" i="17"/>
  <c r="H405" i="18"/>
  <c r="T405" i="18" s="1"/>
  <c r="V407" i="17"/>
  <c r="H403" i="18"/>
  <c r="T403" i="18" s="1"/>
  <c r="V405" i="17"/>
  <c r="H400" i="18"/>
  <c r="T400" i="18" s="1"/>
  <c r="V402" i="17"/>
  <c r="H398" i="18"/>
  <c r="T398" i="18" s="1"/>
  <c r="V400" i="17"/>
  <c r="H396" i="18"/>
  <c r="T396" i="18" s="1"/>
  <c r="V398" i="17"/>
  <c r="H393" i="18"/>
  <c r="T393" i="18" s="1"/>
  <c r="V395" i="17"/>
  <c r="H391" i="18"/>
  <c r="T391" i="18" s="1"/>
  <c r="V393" i="17"/>
  <c r="H388" i="18"/>
  <c r="T388" i="18" s="1"/>
  <c r="V390" i="17"/>
  <c r="H386" i="18"/>
  <c r="T386" i="18" s="1"/>
  <c r="V388" i="17"/>
  <c r="H384" i="18"/>
  <c r="T384" i="18" s="1"/>
  <c r="V386" i="17"/>
  <c r="H381" i="18"/>
  <c r="T381" i="18" s="1"/>
  <c r="V383" i="17"/>
  <c r="H379" i="18"/>
  <c r="T379" i="18" s="1"/>
  <c r="V381" i="17"/>
  <c r="H377" i="18"/>
  <c r="T377" i="18" s="1"/>
  <c r="V379" i="17"/>
  <c r="H374" i="18"/>
  <c r="T374" i="18" s="1"/>
  <c r="V376" i="17"/>
  <c r="H372" i="18"/>
  <c r="T372" i="18" s="1"/>
  <c r="V374" i="17"/>
  <c r="H370" i="18"/>
  <c r="T370" i="18" s="1"/>
  <c r="V372" i="17"/>
  <c r="H367" i="18"/>
  <c r="T367" i="18" s="1"/>
  <c r="V369" i="17"/>
  <c r="H365" i="18"/>
  <c r="T365" i="18" s="1"/>
  <c r="V367" i="17"/>
  <c r="H363" i="18"/>
  <c r="T363" i="18" s="1"/>
  <c r="V365" i="17"/>
  <c r="H335" i="18"/>
  <c r="V337" i="17"/>
  <c r="H333" i="18"/>
  <c r="T333" i="18" s="1"/>
  <c r="V335" i="17"/>
  <c r="H331" i="18"/>
  <c r="T331" i="18" s="1"/>
  <c r="V333" i="17"/>
  <c r="H325" i="18"/>
  <c r="T325" i="18" s="1"/>
  <c r="V327" i="17"/>
  <c r="H323" i="18"/>
  <c r="T323" i="18" s="1"/>
  <c r="V325" i="17"/>
  <c r="H321" i="18"/>
  <c r="T321" i="18" s="1"/>
  <c r="V323" i="17"/>
  <c r="H319" i="18"/>
  <c r="T319" i="18" s="1"/>
  <c r="V321" i="17"/>
  <c r="H317" i="18"/>
  <c r="T317" i="18" s="1"/>
  <c r="V319" i="17"/>
  <c r="H315" i="18"/>
  <c r="T315" i="18" s="1"/>
  <c r="V317" i="17"/>
  <c r="H313" i="18"/>
  <c r="T313" i="18" s="1"/>
  <c r="V315" i="17"/>
  <c r="H311" i="18"/>
  <c r="T311" i="18" s="1"/>
  <c r="V313" i="17"/>
  <c r="V308" i="17"/>
  <c r="V306" i="17"/>
  <c r="H286" i="18"/>
  <c r="T286" i="18" s="1"/>
  <c r="V288" i="17"/>
  <c r="H284" i="18"/>
  <c r="T284" i="18" s="1"/>
  <c r="V286" i="17"/>
  <c r="H282" i="18"/>
  <c r="T282" i="18" s="1"/>
  <c r="V284" i="17"/>
  <c r="H280" i="18"/>
  <c r="T280" i="18" s="1"/>
  <c r="V282" i="17"/>
  <c r="H277" i="18"/>
  <c r="T277" i="18" s="1"/>
  <c r="V279" i="17"/>
  <c r="H275" i="18"/>
  <c r="T275" i="18" s="1"/>
  <c r="V277" i="17"/>
  <c r="H273" i="18"/>
  <c r="T273" i="18" s="1"/>
  <c r="V275" i="17"/>
  <c r="H271" i="18"/>
  <c r="T271" i="18" s="1"/>
  <c r="V273" i="17"/>
  <c r="H261" i="18"/>
  <c r="T261" i="18" s="1"/>
  <c r="V263" i="17"/>
  <c r="H259" i="18"/>
  <c r="T259" i="18" s="1"/>
  <c r="V261" i="17"/>
  <c r="H257" i="18"/>
  <c r="T257" i="18" s="1"/>
  <c r="V259" i="17"/>
  <c r="H255" i="18"/>
  <c r="T255" i="18" s="1"/>
  <c r="V257" i="17"/>
  <c r="H253" i="18"/>
  <c r="T253" i="18" s="1"/>
  <c r="V255" i="17"/>
  <c r="H251" i="18"/>
  <c r="T251" i="18" s="1"/>
  <c r="V253" i="17"/>
  <c r="H249" i="18"/>
  <c r="T249" i="18" s="1"/>
  <c r="V251" i="17"/>
  <c r="H247" i="18"/>
  <c r="T247" i="18" s="1"/>
  <c r="V249" i="17"/>
  <c r="H245" i="18"/>
  <c r="T245" i="18" s="1"/>
  <c r="V247" i="17"/>
  <c r="H243" i="18"/>
  <c r="T243" i="18" s="1"/>
  <c r="V245" i="17"/>
  <c r="H241" i="18"/>
  <c r="T241" i="18" s="1"/>
  <c r="V243" i="17"/>
  <c r="H240" i="18"/>
  <c r="T240" i="18" s="1"/>
  <c r="V242" i="17"/>
  <c r="H238" i="18"/>
  <c r="T238" i="18" s="1"/>
  <c r="V240" i="17"/>
  <c r="H236" i="18"/>
  <c r="T236" i="18" s="1"/>
  <c r="V238" i="17"/>
  <c r="H234" i="18"/>
  <c r="T234" i="18" s="1"/>
  <c r="V236" i="17"/>
  <c r="H232" i="18"/>
  <c r="T232" i="18" s="1"/>
  <c r="V234" i="17"/>
  <c r="V312" i="17"/>
  <c r="V309" i="17"/>
  <c r="G55" i="6"/>
  <c r="L55" i="6"/>
  <c r="C24" i="16"/>
  <c r="L24" i="16"/>
  <c r="D24" i="16"/>
  <c r="E24" i="16"/>
  <c r="M24" i="16"/>
  <c r="K24" i="16"/>
  <c r="H24" i="16"/>
  <c r="F24" i="16"/>
  <c r="AD11" i="8"/>
  <c r="D209" i="17" s="1"/>
  <c r="D207" i="18" s="1"/>
  <c r="AD13" i="8"/>
  <c r="D211" i="17" s="1"/>
  <c r="D209" i="18" s="1"/>
  <c r="AD14" i="8"/>
  <c r="D212" i="17" s="1"/>
  <c r="D210" i="18" s="1"/>
  <c r="AD15" i="8"/>
  <c r="D213" i="17" s="1"/>
  <c r="D211" i="18" s="1"/>
  <c r="AD16" i="8"/>
  <c r="D214" i="17" s="1"/>
  <c r="D212" i="18" s="1"/>
  <c r="AD12" i="8"/>
  <c r="D210" i="17" s="1"/>
  <c r="D208" i="18" s="1"/>
  <c r="AD9" i="8"/>
  <c r="D207" i="17" s="1"/>
  <c r="D205" i="18" s="1"/>
  <c r="AD10" i="8"/>
  <c r="D208" i="17" s="1"/>
  <c r="D206" i="18" s="1"/>
  <c r="B24" i="16"/>
  <c r="G24" i="16"/>
  <c r="AD72" i="4"/>
  <c r="D409" i="17" s="1"/>
  <c r="D407" i="18" s="1"/>
  <c r="AD81" i="4"/>
  <c r="D415" i="17" s="1"/>
  <c r="D413" i="18" s="1"/>
  <c r="O73" i="4"/>
  <c r="AD54" i="4"/>
  <c r="D397" i="17" s="1"/>
  <c r="D395" i="18" s="1"/>
  <c r="AD63" i="4"/>
  <c r="D403" i="17" s="1"/>
  <c r="D401" i="18" s="1"/>
  <c r="AD45" i="4"/>
  <c r="D391" i="17" s="1"/>
  <c r="D389" i="18" s="1"/>
  <c r="AD26" i="4"/>
  <c r="D378" i="17" s="1"/>
  <c r="D376" i="18" s="1"/>
  <c r="AD36" i="4"/>
  <c r="D385" i="17" s="1"/>
  <c r="D383" i="18" s="1"/>
  <c r="AD24" i="4"/>
  <c r="D376" i="17" s="1"/>
  <c r="D374" i="18" s="1"/>
  <c r="AD16" i="4"/>
  <c r="D371" i="17" s="1"/>
  <c r="D369" i="18" s="1"/>
  <c r="J55" i="6"/>
  <c r="K13" i="16"/>
  <c r="K14" i="16" s="1"/>
  <c r="M55" i="6"/>
  <c r="D55" i="6"/>
  <c r="I24" i="16"/>
  <c r="J24" i="16"/>
  <c r="K36" i="12"/>
  <c r="D36" i="12"/>
  <c r="F43" i="13"/>
  <c r="E17" i="16"/>
  <c r="N17" i="16" s="1"/>
  <c r="L43" i="13"/>
  <c r="N3" i="18"/>
  <c r="M3" i="18"/>
  <c r="L3" i="18"/>
  <c r="P3" i="18"/>
  <c r="K84" i="18"/>
  <c r="T84" i="18" s="1"/>
  <c r="J2" i="18"/>
  <c r="O93" i="18"/>
  <c r="T93" i="18" s="1"/>
  <c r="Q2" i="18"/>
  <c r="H2" i="18"/>
  <c r="S335" i="18"/>
  <c r="I2" i="18"/>
  <c r="C27" i="16"/>
  <c r="N27" i="16" s="1"/>
  <c r="S329" i="18"/>
  <c r="S330" i="18"/>
  <c r="R329" i="18"/>
  <c r="R330" i="18"/>
  <c r="AD16" i="5"/>
  <c r="D320" i="17" s="1"/>
  <c r="D318" i="18" s="1"/>
  <c r="AD18" i="5"/>
  <c r="D322" i="17" s="1"/>
  <c r="D320" i="18" s="1"/>
  <c r="AD22" i="5"/>
  <c r="D326" i="17" s="1"/>
  <c r="D324" i="18" s="1"/>
  <c r="AD25" i="5"/>
  <c r="D329" i="17" s="1"/>
  <c r="D327" i="18" s="1"/>
  <c r="AD28" i="5"/>
  <c r="AD30" i="5"/>
  <c r="D334" i="17" s="1"/>
  <c r="D332" i="18" s="1"/>
  <c r="AD9" i="5"/>
  <c r="D313" i="17" s="1"/>
  <c r="D311" i="18" s="1"/>
  <c r="AD11" i="5"/>
  <c r="D315" i="17" s="1"/>
  <c r="D313" i="18" s="1"/>
  <c r="AD13" i="5"/>
  <c r="D317" i="17" s="1"/>
  <c r="D315" i="18" s="1"/>
  <c r="AD15" i="5"/>
  <c r="D319" i="17" s="1"/>
  <c r="D317" i="18" s="1"/>
  <c r="AD17" i="5"/>
  <c r="D321" i="17" s="1"/>
  <c r="D319" i="18" s="1"/>
  <c r="AD19" i="5"/>
  <c r="D323" i="17" s="1"/>
  <c r="D321" i="18" s="1"/>
  <c r="AD21" i="5"/>
  <c r="D325" i="17" s="1"/>
  <c r="D323" i="18" s="1"/>
  <c r="AD23" i="5"/>
  <c r="D327" i="17" s="1"/>
  <c r="D325" i="18" s="1"/>
  <c r="AD24" i="5"/>
  <c r="D328" i="17" s="1"/>
  <c r="D326" i="18" s="1"/>
  <c r="AD26" i="5"/>
  <c r="D330" i="17" s="1"/>
  <c r="D328" i="18" s="1"/>
  <c r="AD27" i="5"/>
  <c r="D331" i="17" s="1"/>
  <c r="AD29" i="5"/>
  <c r="D333" i="17" s="1"/>
  <c r="D331" i="18" s="1"/>
  <c r="AD31" i="5"/>
  <c r="D335" i="17" s="1"/>
  <c r="D333" i="18" s="1"/>
  <c r="AD33" i="5"/>
  <c r="D337" i="17" s="1"/>
  <c r="D335" i="18" s="1"/>
  <c r="AD12" i="5"/>
  <c r="D316" i="17" s="1"/>
  <c r="D314" i="18" s="1"/>
  <c r="AD32" i="5"/>
  <c r="D336" i="17" s="1"/>
  <c r="D334" i="18" s="1"/>
  <c r="AD10" i="5"/>
  <c r="D314" i="17" s="1"/>
  <c r="D312" i="18" s="1"/>
  <c r="AD20" i="5"/>
  <c r="D324" i="17" s="1"/>
  <c r="D322" i="18" s="1"/>
  <c r="AD34" i="5"/>
  <c r="D338" i="17" s="1"/>
  <c r="D336" i="18" s="1"/>
  <c r="AD14" i="5"/>
  <c r="D318" i="17" s="1"/>
  <c r="D316" i="18" s="1"/>
  <c r="I43" i="13"/>
  <c r="K55" i="6"/>
  <c r="N43" i="13"/>
  <c r="C36" i="12"/>
  <c r="I85" i="7"/>
  <c r="I87" i="7" s="1"/>
  <c r="J85" i="7"/>
  <c r="J87" i="7" s="1"/>
  <c r="G85" i="7"/>
  <c r="G87" i="7" s="1"/>
  <c r="N85" i="7"/>
  <c r="N87" i="7" s="1"/>
  <c r="M85" i="7"/>
  <c r="L25" i="16" s="1"/>
  <c r="C85" i="7"/>
  <c r="B25" i="16" s="1"/>
  <c r="K85" i="7"/>
  <c r="K87" i="7" s="1"/>
  <c r="E85" i="7"/>
  <c r="E87" i="7" s="1"/>
  <c r="D85" i="7"/>
  <c r="C25" i="16" s="1"/>
  <c r="L85" i="7"/>
  <c r="L87" i="7" s="1"/>
  <c r="H85" i="7"/>
  <c r="G25" i="16" s="1"/>
  <c r="H307" i="18"/>
  <c r="T307" i="18" s="1"/>
  <c r="J13" i="16"/>
  <c r="J14" i="16" s="1"/>
  <c r="Q331" i="17"/>
  <c r="O329" i="18" s="1"/>
  <c r="D43" i="13"/>
  <c r="F130" i="4"/>
  <c r="E29" i="16" s="1"/>
  <c r="D130" i="4"/>
  <c r="C29" i="16" s="1"/>
  <c r="F13" i="16"/>
  <c r="F55" i="6"/>
  <c r="J331" i="17"/>
  <c r="J460" i="17" s="1"/>
  <c r="H308" i="18"/>
  <c r="T308" i="18" s="1"/>
  <c r="H310" i="18"/>
  <c r="T310" i="18" s="1"/>
  <c r="R331" i="17"/>
  <c r="P329" i="18" s="1"/>
  <c r="K331" i="17"/>
  <c r="I329" i="18" s="1"/>
  <c r="E130" i="4"/>
  <c r="D29" i="16" s="1"/>
  <c r="H309" i="18"/>
  <c r="T309" i="18" s="1"/>
  <c r="H306" i="18"/>
  <c r="T306" i="18" s="1"/>
  <c r="H305" i="18"/>
  <c r="T305" i="18" s="1"/>
  <c r="H304" i="18"/>
  <c r="T304" i="18" s="1"/>
  <c r="E55" i="6"/>
  <c r="U331" i="17"/>
  <c r="U460" i="17" s="1"/>
  <c r="R328" i="18"/>
  <c r="C43" i="13"/>
  <c r="G130" i="4"/>
  <c r="F29" i="16" s="1"/>
  <c r="C130" i="4"/>
  <c r="B29" i="16" s="1"/>
  <c r="T331" i="17"/>
  <c r="T460" i="17" s="1"/>
  <c r="N331" i="17"/>
  <c r="L329" i="18" s="1"/>
  <c r="E36" i="12"/>
  <c r="S328" i="18"/>
  <c r="G36" i="12"/>
  <c r="F85" i="7"/>
  <c r="M13" i="16"/>
  <c r="M14" i="16" s="1"/>
  <c r="N55" i="6"/>
  <c r="E43" i="13"/>
  <c r="N130" i="4"/>
  <c r="M29" i="16" s="1"/>
  <c r="M130" i="4"/>
  <c r="L29" i="16" s="1"/>
  <c r="L130" i="4"/>
  <c r="K29" i="16" s="1"/>
  <c r="K130" i="4"/>
  <c r="J29" i="16" s="1"/>
  <c r="J130" i="4"/>
  <c r="I29" i="16" s="1"/>
  <c r="I130" i="4"/>
  <c r="H29" i="16" s="1"/>
  <c r="H130" i="4"/>
  <c r="G29" i="16" s="1"/>
  <c r="H13" i="16"/>
  <c r="H14" i="16" s="1"/>
  <c r="I55" i="6"/>
  <c r="S331" i="17"/>
  <c r="Q329" i="18" s="1"/>
  <c r="M331" i="17"/>
  <c r="K329" i="18" s="1"/>
  <c r="AD9" i="12"/>
  <c r="D63" i="17" s="1"/>
  <c r="D61" i="18" s="1"/>
  <c r="H43" i="13"/>
  <c r="AD52" i="4"/>
  <c r="D395" i="17" s="1"/>
  <c r="D393" i="18" s="1"/>
  <c r="T79" i="18"/>
  <c r="O53" i="6"/>
  <c r="B26" i="16"/>
  <c r="N26" i="16" s="1"/>
  <c r="AD36" i="6"/>
  <c r="D302" i="17" s="1"/>
  <c r="D300" i="18" s="1"/>
  <c r="AD35" i="6"/>
  <c r="D301" i="17" s="1"/>
  <c r="D299" i="18" s="1"/>
  <c r="AD34" i="6"/>
  <c r="D300" i="17" s="1"/>
  <c r="D298" i="18" s="1"/>
  <c r="AD33" i="6"/>
  <c r="D299" i="17" s="1"/>
  <c r="D297" i="18" s="1"/>
  <c r="AD32" i="6"/>
  <c r="D298" i="17" s="1"/>
  <c r="D296" i="18" s="1"/>
  <c r="AD31" i="6"/>
  <c r="D297" i="17" s="1"/>
  <c r="D295" i="18" s="1"/>
  <c r="AD38" i="6"/>
  <c r="D304" i="17" s="1"/>
  <c r="D302" i="18" s="1"/>
  <c r="AD37" i="6"/>
  <c r="D303" i="17" s="1"/>
  <c r="D301" i="18" s="1"/>
  <c r="AD70" i="7"/>
  <c r="D270" i="17" s="1"/>
  <c r="D268" i="18" s="1"/>
  <c r="AD67" i="7"/>
  <c r="D267" i="17" s="1"/>
  <c r="D265" i="18" s="1"/>
  <c r="AD68" i="7"/>
  <c r="D268" i="17" s="1"/>
  <c r="D266" i="18" s="1"/>
  <c r="AD69" i="7"/>
  <c r="D269" i="17" s="1"/>
  <c r="D267" i="18" s="1"/>
  <c r="AD72" i="7"/>
  <c r="D272" i="17" s="1"/>
  <c r="D270" i="18" s="1"/>
  <c r="AD66" i="7"/>
  <c r="D266" i="17" s="1"/>
  <c r="D264" i="18" s="1"/>
  <c r="AD71" i="7"/>
  <c r="D271" i="17" s="1"/>
  <c r="D269" i="18" s="1"/>
  <c r="AD65" i="7"/>
  <c r="D265" i="17" s="1"/>
  <c r="D263" i="18" s="1"/>
  <c r="H303" i="18"/>
  <c r="T303" i="18" s="1"/>
  <c r="C55" i="6"/>
  <c r="T223" i="18"/>
  <c r="T222" i="18"/>
  <c r="T221" i="18"/>
  <c r="T220" i="18"/>
  <c r="T219" i="18"/>
  <c r="T218" i="18"/>
  <c r="T217" i="18"/>
  <c r="T216" i="18"/>
  <c r="T215" i="18"/>
  <c r="T214" i="18"/>
  <c r="T213" i="18"/>
  <c r="T212" i="18"/>
  <c r="T211" i="18"/>
  <c r="T210" i="18"/>
  <c r="T209" i="18"/>
  <c r="T208" i="18"/>
  <c r="T207" i="18"/>
  <c r="T206" i="18"/>
  <c r="T205" i="18"/>
  <c r="T94" i="18"/>
  <c r="T92" i="18"/>
  <c r="T91" i="18"/>
  <c r="T90" i="18"/>
  <c r="T89" i="18"/>
  <c r="T88" i="18"/>
  <c r="T70" i="18"/>
  <c r="T69" i="18"/>
  <c r="T62" i="18"/>
  <c r="T61" i="18"/>
  <c r="T31" i="18"/>
  <c r="T29" i="18"/>
  <c r="T27" i="18"/>
  <c r="T26" i="18"/>
  <c r="T25" i="18"/>
  <c r="T24" i="18"/>
  <c r="T23" i="18"/>
  <c r="T22" i="18"/>
  <c r="T21" i="18"/>
  <c r="T20" i="18"/>
  <c r="T19" i="18"/>
  <c r="T18" i="18"/>
  <c r="T17" i="18"/>
  <c r="T16" i="18"/>
  <c r="T15" i="18"/>
  <c r="T14" i="18"/>
  <c r="T13" i="18"/>
  <c r="T12" i="18"/>
  <c r="T11" i="18"/>
  <c r="T10" i="18"/>
  <c r="T9" i="18"/>
  <c r="T63" i="18"/>
  <c r="T67" i="18"/>
  <c r="T28" i="18"/>
  <c r="T65" i="18"/>
  <c r="T78" i="18"/>
  <c r="T85" i="18"/>
  <c r="T71" i="18"/>
  <c r="T87" i="18"/>
  <c r="T83" i="18"/>
  <c r="T80" i="18"/>
  <c r="T77" i="18"/>
  <c r="T76" i="18"/>
  <c r="T75" i="18"/>
  <c r="T74" i="18"/>
  <c r="T7" i="18"/>
  <c r="T5" i="18"/>
  <c r="T4" i="18"/>
  <c r="T30" i="18"/>
  <c r="T6" i="18"/>
  <c r="T68" i="18"/>
  <c r="T64" i="18"/>
  <c r="T86" i="18"/>
  <c r="T73" i="18"/>
  <c r="T72" i="18"/>
  <c r="T8" i="18"/>
  <c r="T81" i="18"/>
  <c r="T66" i="18"/>
  <c r="AD99" i="4"/>
  <c r="D427" i="17" s="1"/>
  <c r="D425" i="18" s="1"/>
  <c r="AD98" i="4"/>
  <c r="D426" i="17" s="1"/>
  <c r="D424" i="18" s="1"/>
  <c r="AD97" i="4"/>
  <c r="D425" i="17" s="1"/>
  <c r="D423" i="18" s="1"/>
  <c r="AD96" i="4"/>
  <c r="D424" i="17" s="1"/>
  <c r="D422" i="18" s="1"/>
  <c r="AD95" i="4"/>
  <c r="D423" i="17" s="1"/>
  <c r="D421" i="18" s="1"/>
  <c r="AD94" i="4"/>
  <c r="D422" i="17" s="1"/>
  <c r="D420" i="18" s="1"/>
  <c r="V73" i="17"/>
  <c r="AD113" i="4"/>
  <c r="D435" i="17" s="1"/>
  <c r="D433" i="18" s="1"/>
  <c r="AD108" i="4"/>
  <c r="D433" i="17" s="1"/>
  <c r="D431" i="18" s="1"/>
  <c r="AD106" i="4"/>
  <c r="D431" i="17" s="1"/>
  <c r="D429" i="18" s="1"/>
  <c r="AD105" i="4"/>
  <c r="D430" i="17" s="1"/>
  <c r="D428" i="18" s="1"/>
  <c r="AD104" i="4"/>
  <c r="D429" i="17" s="1"/>
  <c r="D427" i="18" s="1"/>
  <c r="AD103" i="4"/>
  <c r="D428" i="17" s="1"/>
  <c r="D426" i="18" s="1"/>
  <c r="AD107" i="4"/>
  <c r="D432" i="17" s="1"/>
  <c r="D430" i="18" s="1"/>
  <c r="V70" i="17"/>
  <c r="V81" i="17"/>
  <c r="V79" i="17"/>
  <c r="V65" i="17"/>
  <c r="V78" i="17"/>
  <c r="V83" i="17"/>
  <c r="O34" i="12"/>
  <c r="AD25" i="4"/>
  <c r="D377" i="17" s="1"/>
  <c r="D375" i="18" s="1"/>
  <c r="AD83" i="7"/>
  <c r="D280" i="17" s="1"/>
  <c r="D278" i="18" s="1"/>
  <c r="AD16" i="7"/>
  <c r="D233" i="17" s="1"/>
  <c r="D231" i="18" s="1"/>
  <c r="AD15" i="7"/>
  <c r="D232" i="17" s="1"/>
  <c r="D230" i="18" s="1"/>
  <c r="AD14" i="7"/>
  <c r="D231" i="17" s="1"/>
  <c r="D229" i="18" s="1"/>
  <c r="AD13" i="7"/>
  <c r="D230" i="17" s="1"/>
  <c r="D228" i="18" s="1"/>
  <c r="AD12" i="7"/>
  <c r="D229" i="17" s="1"/>
  <c r="D227" i="18" s="1"/>
  <c r="AD11" i="7"/>
  <c r="D228" i="17" s="1"/>
  <c r="D226" i="18" s="1"/>
  <c r="AD10" i="7"/>
  <c r="D227" i="17" s="1"/>
  <c r="D225" i="18" s="1"/>
  <c r="AD9" i="7"/>
  <c r="D226" i="17" s="1"/>
  <c r="D224" i="18" s="1"/>
  <c r="AD12" i="6"/>
  <c r="D284" i="17" s="1"/>
  <c r="D282" i="18" s="1"/>
  <c r="AD24" i="6"/>
  <c r="D293" i="17" s="1"/>
  <c r="D291" i="18" s="1"/>
  <c r="AD20" i="6"/>
  <c r="D289" i="17" s="1"/>
  <c r="D287" i="18" s="1"/>
  <c r="AD21" i="6"/>
  <c r="D290" i="17" s="1"/>
  <c r="D288" i="18" s="1"/>
  <c r="AD27" i="6"/>
  <c r="D296" i="17" s="1"/>
  <c r="D294" i="18" s="1"/>
  <c r="AD23" i="6"/>
  <c r="D292" i="17" s="1"/>
  <c r="D290" i="18" s="1"/>
  <c r="AD26" i="6"/>
  <c r="D295" i="17" s="1"/>
  <c r="D293" i="18" s="1"/>
  <c r="AD22" i="6"/>
  <c r="D291" i="17" s="1"/>
  <c r="D289" i="18" s="1"/>
  <c r="AD25" i="6"/>
  <c r="D294" i="17" s="1"/>
  <c r="D292" i="18" s="1"/>
  <c r="AD45" i="6"/>
  <c r="D308" i="17" s="1"/>
  <c r="D306" i="18" s="1"/>
  <c r="AD9" i="6"/>
  <c r="D281" i="17" s="1"/>
  <c r="D279" i="18" s="1"/>
  <c r="AD46" i="6"/>
  <c r="D309" i="17" s="1"/>
  <c r="D307" i="18" s="1"/>
  <c r="L13" i="16"/>
  <c r="L14" i="16" s="1"/>
  <c r="G13" i="16"/>
  <c r="G14" i="16" s="1"/>
  <c r="AD50" i="7"/>
  <c r="D256" i="17" s="1"/>
  <c r="D254" i="18" s="1"/>
  <c r="AD29" i="13"/>
  <c r="D22" i="17" s="1"/>
  <c r="D20" i="18" s="1"/>
  <c r="AD17" i="9"/>
  <c r="D94" i="17" s="1"/>
  <c r="D92" i="18" s="1"/>
  <c r="AD29" i="7"/>
  <c r="D242" i="17" s="1"/>
  <c r="D240" i="18" s="1"/>
  <c r="AD12" i="12"/>
  <c r="D66" i="17" s="1"/>
  <c r="D64" i="18" s="1"/>
  <c r="AD51" i="7"/>
  <c r="D257" i="17" s="1"/>
  <c r="D255" i="18" s="1"/>
  <c r="AD9" i="13"/>
  <c r="D5" i="17" s="1"/>
  <c r="D3" i="18" s="1"/>
  <c r="AD15" i="9"/>
  <c r="D92" i="17" s="1"/>
  <c r="D90" i="18" s="1"/>
  <c r="AD11" i="9"/>
  <c r="D88" i="17" s="1"/>
  <c r="D86" i="18" s="1"/>
  <c r="AD78" i="7"/>
  <c r="D275" i="17" s="1"/>
  <c r="D273" i="18" s="1"/>
  <c r="N20" i="16"/>
  <c r="AD49" i="7"/>
  <c r="D255" i="17" s="1"/>
  <c r="D253" i="18" s="1"/>
  <c r="AD34" i="13"/>
  <c r="D27" i="17" s="1"/>
  <c r="D25" i="18" s="1"/>
  <c r="AD19" i="9"/>
  <c r="D96" i="17" s="1"/>
  <c r="D94" i="18" s="1"/>
  <c r="AD16" i="9"/>
  <c r="D93" i="17" s="1"/>
  <c r="D91" i="18" s="1"/>
  <c r="AD14" i="9"/>
  <c r="D91" i="17" s="1"/>
  <c r="D89" i="18" s="1"/>
  <c r="AD27" i="13"/>
  <c r="D20" i="17" s="1"/>
  <c r="D18" i="18" s="1"/>
  <c r="AD31" i="13"/>
  <c r="D24" i="17" s="1"/>
  <c r="D22" i="18" s="1"/>
  <c r="AD36" i="7"/>
  <c r="D245" i="17" s="1"/>
  <c r="D243" i="18" s="1"/>
  <c r="AD17" i="13"/>
  <c r="D13" i="17" s="1"/>
  <c r="D11" i="18" s="1"/>
  <c r="AD26" i="7"/>
  <c r="D239" i="17" s="1"/>
  <c r="D237" i="18" s="1"/>
  <c r="AD13" i="6"/>
  <c r="D285" i="17" s="1"/>
  <c r="D283" i="18" s="1"/>
  <c r="AD14" i="6"/>
  <c r="D286" i="17" s="1"/>
  <c r="D284" i="18" s="1"/>
  <c r="AD44" i="6"/>
  <c r="D307" i="17" s="1"/>
  <c r="D305" i="18" s="1"/>
  <c r="AD10" i="6"/>
  <c r="D282" i="17" s="1"/>
  <c r="D280" i="18" s="1"/>
  <c r="AD11" i="6"/>
  <c r="D283" i="17" s="1"/>
  <c r="D281" i="18" s="1"/>
  <c r="AD42" i="4"/>
  <c r="D388" i="17" s="1"/>
  <c r="D386" i="18" s="1"/>
  <c r="AD50" i="4"/>
  <c r="D393" i="17" s="1"/>
  <c r="D391" i="18" s="1"/>
  <c r="AD116" i="4"/>
  <c r="D438" i="17" s="1"/>
  <c r="D436" i="18" s="1"/>
  <c r="AD49" i="4"/>
  <c r="D392" i="17" s="1"/>
  <c r="D390" i="18" s="1"/>
  <c r="AD42" i="6"/>
  <c r="D305" i="17" s="1"/>
  <c r="D303" i="18" s="1"/>
  <c r="AD16" i="6"/>
  <c r="D288" i="17" s="1"/>
  <c r="D286" i="18" s="1"/>
  <c r="AD43" i="6"/>
  <c r="D306" i="17" s="1"/>
  <c r="D304" i="18" s="1"/>
  <c r="AD15" i="6"/>
  <c r="D287" i="17" s="1"/>
  <c r="D285" i="18" s="1"/>
  <c r="AD53" i="4"/>
  <c r="D396" i="17" s="1"/>
  <c r="D394" i="18" s="1"/>
  <c r="E21" i="16"/>
  <c r="O50" i="6"/>
  <c r="D14" i="16"/>
  <c r="N7" i="16"/>
  <c r="J36" i="12"/>
  <c r="C13" i="16"/>
  <c r="C14" i="16" s="1"/>
  <c r="N36" i="12"/>
  <c r="O83" i="7"/>
  <c r="V74" i="17"/>
  <c r="L36" i="12"/>
  <c r="V69" i="17"/>
  <c r="K43" i="13"/>
  <c r="G43" i="13"/>
  <c r="V66" i="17"/>
  <c r="V82" i="17"/>
  <c r="O17" i="6"/>
  <c r="O61" i="7"/>
  <c r="O52" i="7"/>
  <c r="O118" i="4"/>
  <c r="V85" i="17"/>
  <c r="V77" i="17"/>
  <c r="V68" i="17"/>
  <c r="V63" i="17"/>
  <c r="V76" i="17"/>
  <c r="M36" i="12"/>
  <c r="N12" i="16"/>
  <c r="V86" i="17"/>
  <c r="V71" i="17"/>
  <c r="V64" i="17"/>
  <c r="H36" i="12"/>
  <c r="V75" i="17"/>
  <c r="V72" i="17"/>
  <c r="O18" i="12"/>
  <c r="C19" i="16"/>
  <c r="N19" i="16" s="1"/>
  <c r="H37" i="16" s="1"/>
  <c r="B13" i="16"/>
  <c r="B14" i="16" s="1"/>
  <c r="I13" i="16"/>
  <c r="E13" i="16"/>
  <c r="E14" i="16" s="1"/>
  <c r="AD57" i="7"/>
  <c r="D260" i="17" s="1"/>
  <c r="D258" i="18" s="1"/>
  <c r="AD52" i="7"/>
  <c r="D258" i="17" s="1"/>
  <c r="D256" i="18" s="1"/>
  <c r="AD39" i="7"/>
  <c r="D248" i="17" s="1"/>
  <c r="D246" i="18" s="1"/>
  <c r="AD34" i="7"/>
  <c r="D243" i="17" s="1"/>
  <c r="D241" i="18" s="1"/>
  <c r="AD40" i="7"/>
  <c r="D249" i="17" s="1"/>
  <c r="D247" i="18" s="1"/>
  <c r="AD87" i="4"/>
  <c r="D418" i="17" s="1"/>
  <c r="D416" i="18" s="1"/>
  <c r="N10" i="16"/>
  <c r="G37" i="16" s="1"/>
  <c r="AD125" i="4"/>
  <c r="D444" i="17" s="1"/>
  <c r="D442" i="18" s="1"/>
  <c r="AD10" i="4"/>
  <c r="D365" i="17" s="1"/>
  <c r="D363" i="18" s="1"/>
  <c r="AD67" i="4"/>
  <c r="D404" i="17" s="1"/>
  <c r="D402" i="18" s="1"/>
  <c r="AD22" i="4"/>
  <c r="D374" i="17" s="1"/>
  <c r="D372" i="18" s="1"/>
  <c r="AD77" i="4"/>
  <c r="D411" i="17" s="1"/>
  <c r="D409" i="18" s="1"/>
  <c r="AD51" i="4"/>
  <c r="D394" i="17" s="1"/>
  <c r="D392" i="18" s="1"/>
  <c r="AD68" i="4"/>
  <c r="D405" i="17" s="1"/>
  <c r="D403" i="18" s="1"/>
  <c r="AD35" i="4"/>
  <c r="D384" i="17" s="1"/>
  <c r="D382" i="18" s="1"/>
  <c r="AD22" i="7"/>
  <c r="D235" i="17" s="1"/>
  <c r="D233" i="18" s="1"/>
  <c r="AD31" i="4"/>
  <c r="D380" i="17" s="1"/>
  <c r="D378" i="18" s="1"/>
  <c r="AD79" i="4"/>
  <c r="D413" i="17" s="1"/>
  <c r="D411" i="18" s="1"/>
  <c r="AD34" i="4"/>
  <c r="D383" i="17" s="1"/>
  <c r="D381" i="18" s="1"/>
  <c r="AD82" i="7"/>
  <c r="D279" i="17" s="1"/>
  <c r="D277" i="18" s="1"/>
  <c r="AD45" i="7"/>
  <c r="D251" i="17" s="1"/>
  <c r="D249" i="18" s="1"/>
  <c r="AD46" i="7"/>
  <c r="D252" i="17" s="1"/>
  <c r="D250" i="18" s="1"/>
  <c r="AD37" i="7"/>
  <c r="D246" i="17" s="1"/>
  <c r="D244" i="18" s="1"/>
  <c r="AD81" i="7"/>
  <c r="D278" i="17" s="1"/>
  <c r="D276" i="18" s="1"/>
  <c r="AD27" i="7"/>
  <c r="D240" i="17" s="1"/>
  <c r="D238" i="18" s="1"/>
  <c r="AD122" i="4"/>
  <c r="D441" i="17" s="1"/>
  <c r="D439" i="18" s="1"/>
  <c r="AD59" i="4"/>
  <c r="D399" i="17" s="1"/>
  <c r="D397" i="18" s="1"/>
  <c r="AD117" i="4"/>
  <c r="D439" i="17" s="1"/>
  <c r="D437" i="18" s="1"/>
  <c r="AD69" i="4"/>
  <c r="D406" i="17" s="1"/>
  <c r="D404" i="18" s="1"/>
  <c r="AD44" i="4"/>
  <c r="D390" i="17" s="1"/>
  <c r="D388" i="18" s="1"/>
  <c r="AD121" i="4"/>
  <c r="D440" i="17" s="1"/>
  <c r="D438" i="18" s="1"/>
  <c r="AD115" i="4"/>
  <c r="D437" i="17" s="1"/>
  <c r="D435" i="18" s="1"/>
  <c r="AD43" i="4"/>
  <c r="D389" i="17" s="1"/>
  <c r="D387" i="18" s="1"/>
  <c r="AD30" i="4"/>
  <c r="D379" i="17" s="1"/>
  <c r="D377" i="18" s="1"/>
  <c r="AD123" i="4"/>
  <c r="D442" i="17" s="1"/>
  <c r="D440" i="18" s="1"/>
  <c r="AD85" i="4"/>
  <c r="D416" i="17" s="1"/>
  <c r="D414" i="18" s="1"/>
  <c r="AD41" i="7"/>
  <c r="D250" i="17" s="1"/>
  <c r="D248" i="18" s="1"/>
  <c r="AD13" i="4"/>
  <c r="D368" i="17" s="1"/>
  <c r="D366" i="18" s="1"/>
  <c r="AD20" i="4"/>
  <c r="D372" i="17" s="1"/>
  <c r="D370" i="18" s="1"/>
  <c r="AD28" i="7"/>
  <c r="D241" i="17" s="1"/>
  <c r="D239" i="18" s="1"/>
  <c r="AD25" i="7"/>
  <c r="D238" i="17" s="1"/>
  <c r="D236" i="18" s="1"/>
  <c r="AD77" i="7"/>
  <c r="D274" i="17" s="1"/>
  <c r="D272" i="18" s="1"/>
  <c r="AD58" i="7"/>
  <c r="D261" i="17" s="1"/>
  <c r="D259" i="18" s="1"/>
  <c r="AD114" i="4"/>
  <c r="D436" i="17" s="1"/>
  <c r="D434" i="18" s="1"/>
  <c r="AD30" i="7"/>
  <c r="AD80" i="7"/>
  <c r="D277" i="17" s="1"/>
  <c r="D275" i="18" s="1"/>
  <c r="AD41" i="4"/>
  <c r="D387" i="17" s="1"/>
  <c r="D385" i="18" s="1"/>
  <c r="AD23" i="4"/>
  <c r="D375" i="17" s="1"/>
  <c r="D373" i="18" s="1"/>
  <c r="AD86" i="4"/>
  <c r="D417" i="17" s="1"/>
  <c r="D415" i="18" s="1"/>
  <c r="AD124" i="4"/>
  <c r="D443" i="17" s="1"/>
  <c r="D441" i="18" s="1"/>
  <c r="AD40" i="4"/>
  <c r="D386" i="17" s="1"/>
  <c r="D384" i="18" s="1"/>
  <c r="AD15" i="4"/>
  <c r="D370" i="17" s="1"/>
  <c r="D368" i="18" s="1"/>
  <c r="AD60" i="4"/>
  <c r="D400" i="17" s="1"/>
  <c r="D398" i="18" s="1"/>
  <c r="AD12" i="4"/>
  <c r="D367" i="17" s="1"/>
  <c r="D365" i="18" s="1"/>
  <c r="AD35" i="7"/>
  <c r="D244" i="17" s="1"/>
  <c r="D242" i="18" s="1"/>
  <c r="AD21" i="7"/>
  <c r="D234" i="17" s="1"/>
  <c r="D232" i="18" s="1"/>
  <c r="AD58" i="4"/>
  <c r="D398" i="17" s="1"/>
  <c r="D396" i="18" s="1"/>
  <c r="AD112" i="4"/>
  <c r="D434" i="17" s="1"/>
  <c r="D432" i="18" s="1"/>
  <c r="AD38" i="7"/>
  <c r="D247" i="17" s="1"/>
  <c r="D245" i="18" s="1"/>
  <c r="AD11" i="4"/>
  <c r="D366" i="17" s="1"/>
  <c r="D364" i="18" s="1"/>
  <c r="I36" i="12"/>
  <c r="K21" i="16"/>
  <c r="AD13" i="12"/>
  <c r="D67" i="17" s="1"/>
  <c r="D65" i="18" s="1"/>
  <c r="AD35" i="13"/>
  <c r="D28" i="17" s="1"/>
  <c r="D26" i="18" s="1"/>
  <c r="AD12" i="13"/>
  <c r="D8" i="17" s="1"/>
  <c r="D6" i="18" s="1"/>
  <c r="AD25" i="13"/>
  <c r="D18" i="17" s="1"/>
  <c r="D16" i="18" s="1"/>
  <c r="AD28" i="13"/>
  <c r="D21" i="17" s="1"/>
  <c r="D19" i="18" s="1"/>
  <c r="AD13" i="13"/>
  <c r="D9" i="17" s="1"/>
  <c r="D7" i="18" s="1"/>
  <c r="AD30" i="13"/>
  <c r="D23" i="17" s="1"/>
  <c r="D21" i="18" s="1"/>
  <c r="AD14" i="12"/>
  <c r="D68" i="17" s="1"/>
  <c r="D66" i="18" s="1"/>
  <c r="D80" i="17"/>
  <c r="D78" i="18" s="1"/>
  <c r="AD10" i="13"/>
  <c r="D6" i="17" s="1"/>
  <c r="D4" i="18" s="1"/>
  <c r="AD15" i="12"/>
  <c r="D69" i="17" s="1"/>
  <c r="D67" i="18" s="1"/>
  <c r="AD16" i="12"/>
  <c r="D70" i="17" s="1"/>
  <c r="D68" i="18" s="1"/>
  <c r="AD22" i="12"/>
  <c r="D73" i="17" s="1"/>
  <c r="D71" i="18" s="1"/>
  <c r="AD10" i="12"/>
  <c r="D64" i="17" s="1"/>
  <c r="D62" i="18" s="1"/>
  <c r="AD26" i="13"/>
  <c r="D19" i="17" s="1"/>
  <c r="D17" i="18" s="1"/>
  <c r="AD22" i="13"/>
  <c r="D15" i="17" s="1"/>
  <c r="D13" i="18" s="1"/>
  <c r="AD15" i="13"/>
  <c r="D11" i="17" s="1"/>
  <c r="D9" i="18" s="1"/>
  <c r="AD24" i="13"/>
  <c r="D17" i="17" s="1"/>
  <c r="D15" i="18" s="1"/>
  <c r="AD21" i="13"/>
  <c r="D14" i="17" s="1"/>
  <c r="D12" i="18" s="1"/>
  <c r="AD17" i="12"/>
  <c r="D71" i="17" s="1"/>
  <c r="D69" i="18" s="1"/>
  <c r="AD21" i="12"/>
  <c r="D72" i="17" s="1"/>
  <c r="D70" i="18" s="1"/>
  <c r="D82" i="17"/>
  <c r="D80" i="18" s="1"/>
  <c r="AD11" i="12"/>
  <c r="D65" i="17" s="1"/>
  <c r="D63" i="18" s="1"/>
  <c r="AD48" i="7"/>
  <c r="D254" i="17" s="1"/>
  <c r="D252" i="18" s="1"/>
  <c r="AD16" i="13"/>
  <c r="D12" i="17" s="1"/>
  <c r="D10" i="18" s="1"/>
  <c r="AD56" i="7"/>
  <c r="D259" i="17" s="1"/>
  <c r="D257" i="18" s="1"/>
  <c r="AD14" i="13"/>
  <c r="D10" i="17" s="1"/>
  <c r="D8" i="18" s="1"/>
  <c r="AD60" i="7"/>
  <c r="D263" i="17" s="1"/>
  <c r="D261" i="18" s="1"/>
  <c r="AD32" i="13"/>
  <c r="D25" i="17" s="1"/>
  <c r="D23" i="18" s="1"/>
  <c r="AD23" i="7"/>
  <c r="D236" i="17" s="1"/>
  <c r="D234" i="18" s="1"/>
  <c r="AD11" i="13"/>
  <c r="D7" i="17" s="1"/>
  <c r="D5" i="18" s="1"/>
  <c r="AD8" i="10"/>
  <c r="D85" i="17" s="1"/>
  <c r="D83" i="18" s="1"/>
  <c r="AD24" i="7"/>
  <c r="D237" i="17" s="1"/>
  <c r="D235" i="18" s="1"/>
  <c r="AD59" i="7"/>
  <c r="D262" i="17" s="1"/>
  <c r="D260" i="18" s="1"/>
  <c r="AD79" i="7"/>
  <c r="D276" i="17" s="1"/>
  <c r="D274" i="18" s="1"/>
  <c r="AD18" i="9"/>
  <c r="D95" i="17" s="1"/>
  <c r="D93" i="18" s="1"/>
  <c r="AD13" i="9"/>
  <c r="D90" i="17" s="1"/>
  <c r="D88" i="18" s="1"/>
  <c r="AD80" i="4"/>
  <c r="D414" i="17" s="1"/>
  <c r="D412" i="18" s="1"/>
  <c r="AD78" i="4"/>
  <c r="D412" i="17" s="1"/>
  <c r="D410" i="18" s="1"/>
  <c r="AD32" i="4"/>
  <c r="D381" i="17" s="1"/>
  <c r="D379" i="18" s="1"/>
  <c r="AD14" i="4"/>
  <c r="D369" i="17" s="1"/>
  <c r="D367" i="18" s="1"/>
  <c r="AD70" i="4"/>
  <c r="D407" i="17" s="1"/>
  <c r="D405" i="18" s="1"/>
  <c r="AD89" i="4"/>
  <c r="D420" i="17" s="1"/>
  <c r="D418" i="18" s="1"/>
  <c r="AD88" i="4"/>
  <c r="D419" i="17" s="1"/>
  <c r="D417" i="18" s="1"/>
  <c r="AD62" i="4"/>
  <c r="D402" i="17" s="1"/>
  <c r="D400" i="18" s="1"/>
  <c r="AD33" i="4"/>
  <c r="D382" i="17" s="1"/>
  <c r="D380" i="18" s="1"/>
  <c r="AD21" i="4"/>
  <c r="D373" i="17" s="1"/>
  <c r="D371" i="18" s="1"/>
  <c r="AD47" i="7"/>
  <c r="D253" i="17" s="1"/>
  <c r="D251" i="18" s="1"/>
  <c r="AD71" i="4"/>
  <c r="D408" i="17" s="1"/>
  <c r="D406" i="18" s="1"/>
  <c r="AD61" i="7"/>
  <c r="D264" i="17" s="1"/>
  <c r="D262" i="18" s="1"/>
  <c r="AD76" i="4"/>
  <c r="D410" i="17" s="1"/>
  <c r="D408" i="18" s="1"/>
  <c r="AD61" i="4"/>
  <c r="D401" i="17" s="1"/>
  <c r="D399" i="18" s="1"/>
  <c r="AD76" i="7"/>
  <c r="D273" i="17" s="1"/>
  <c r="D271" i="18" s="1"/>
  <c r="O41" i="7"/>
  <c r="AD12" i="9"/>
  <c r="D89" i="17" s="1"/>
  <c r="D87" i="18" s="1"/>
  <c r="AD33" i="13"/>
  <c r="D26" i="17" s="1"/>
  <c r="D24" i="18" s="1"/>
  <c r="F8" i="16"/>
  <c r="O18" i="13"/>
  <c r="V9" i="17"/>
  <c r="V30" i="17"/>
  <c r="B21" i="16"/>
  <c r="O30" i="7"/>
  <c r="C21" i="16"/>
  <c r="D21" i="16"/>
  <c r="G21" i="16"/>
  <c r="M21" i="16"/>
  <c r="F21" i="16"/>
  <c r="L21" i="16"/>
  <c r="I21" i="16"/>
  <c r="J21" i="16"/>
  <c r="H21" i="16"/>
  <c r="V96" i="17"/>
  <c r="V94" i="17"/>
  <c r="V93" i="17"/>
  <c r="V91" i="17"/>
  <c r="V90" i="17"/>
  <c r="V88" i="17"/>
  <c r="V95" i="17"/>
  <c r="V92" i="17"/>
  <c r="V89" i="17"/>
  <c r="V87" i="17"/>
  <c r="O20" i="9"/>
  <c r="O23" i="9" s="1"/>
  <c r="N11" i="16"/>
  <c r="V29" i="17"/>
  <c r="V24" i="17"/>
  <c r="V23" i="17"/>
  <c r="V22" i="17"/>
  <c r="V20" i="17"/>
  <c r="V28" i="17"/>
  <c r="V27" i="17"/>
  <c r="V25" i="17"/>
  <c r="V21" i="17"/>
  <c r="V15" i="17"/>
  <c r="V14" i="17"/>
  <c r="V33" i="17"/>
  <c r="V31" i="17"/>
  <c r="V19" i="17"/>
  <c r="V17" i="17"/>
  <c r="V16" i="17"/>
  <c r="V32" i="17"/>
  <c r="V26" i="17"/>
  <c r="V18" i="17"/>
  <c r="V11" i="17"/>
  <c r="V10" i="17"/>
  <c r="V7" i="17"/>
  <c r="V6" i="17"/>
  <c r="V13" i="17"/>
  <c r="V12" i="17"/>
  <c r="V5" i="17"/>
  <c r="V8" i="17"/>
  <c r="V4" i="17"/>
  <c r="V67" i="17"/>
  <c r="V80" i="17"/>
  <c r="R460" i="17" l="1"/>
  <c r="S460" i="17"/>
  <c r="Q460" i="17"/>
  <c r="K460" i="17"/>
  <c r="H54" i="16"/>
  <c r="J39" i="20"/>
  <c r="H38" i="16"/>
  <c r="G3" i="10"/>
  <c r="G3" i="9" s="1"/>
  <c r="G3" i="21" s="1"/>
  <c r="G3" i="22" s="1"/>
  <c r="G3" i="8" s="1"/>
  <c r="G3" i="7" s="1"/>
  <c r="G3" i="6" s="1"/>
  <c r="G3" i="5" s="1"/>
  <c r="G3" i="24" s="1"/>
  <c r="N8" i="16"/>
  <c r="G36" i="16" s="1"/>
  <c r="O43" i="13"/>
  <c r="N44" i="13" s="1"/>
  <c r="I14" i="16"/>
  <c r="T335" i="18"/>
  <c r="H329" i="18"/>
  <c r="T329" i="18" s="1"/>
  <c r="V331" i="17"/>
  <c r="N24" i="16"/>
  <c r="G31" i="16"/>
  <c r="G33" i="16" s="1"/>
  <c r="L31" i="16"/>
  <c r="L33" i="16" s="1"/>
  <c r="B31" i="16"/>
  <c r="B33" i="16" s="1"/>
  <c r="D25" i="16"/>
  <c r="D31" i="16" s="1"/>
  <c r="D33" i="16" s="1"/>
  <c r="K25" i="16"/>
  <c r="K31" i="16" s="1"/>
  <c r="K33" i="16" s="1"/>
  <c r="H25" i="16"/>
  <c r="H31" i="16" s="1"/>
  <c r="H33" i="16" s="1"/>
  <c r="C31" i="16"/>
  <c r="C33" i="16" s="1"/>
  <c r="T3" i="18"/>
  <c r="H36" i="16"/>
  <c r="T330" i="18"/>
  <c r="O55" i="6"/>
  <c r="T328" i="18"/>
  <c r="F25" i="16"/>
  <c r="F31" i="16" s="1"/>
  <c r="J25" i="16"/>
  <c r="J31" i="16" s="1"/>
  <c r="J33" i="16" s="1"/>
  <c r="F14" i="16"/>
  <c r="M25" i="16"/>
  <c r="M31" i="16" s="1"/>
  <c r="M33" i="16" s="1"/>
  <c r="I25" i="16"/>
  <c r="H87" i="7"/>
  <c r="M87" i="7"/>
  <c r="C87" i="7"/>
  <c r="O85" i="7"/>
  <c r="O87" i="7" s="1"/>
  <c r="O130" i="4"/>
  <c r="J22" i="20"/>
  <c r="G38" i="16"/>
  <c r="I37" i="16"/>
  <c r="J37" i="16" s="1"/>
  <c r="J9" i="20"/>
  <c r="H56" i="16"/>
  <c r="D332" i="17"/>
  <c r="D330" i="18" s="1"/>
  <c r="D329" i="18"/>
  <c r="D87" i="7"/>
  <c r="N29" i="16"/>
  <c r="E25" i="16"/>
  <c r="F87" i="7"/>
  <c r="O36" i="12"/>
  <c r="T2" i="18"/>
  <c r="J18" i="20"/>
  <c r="N13" i="16"/>
  <c r="N21" i="16"/>
  <c r="J30" i="20" s="1"/>
  <c r="I38" i="16" l="1"/>
  <c r="J38" i="16" s="1"/>
  <c r="N37" i="12"/>
  <c r="H50" i="16"/>
  <c r="J49" i="20"/>
  <c r="H53" i="16"/>
  <c r="J46" i="20"/>
  <c r="H48" i="16"/>
  <c r="J36" i="20"/>
  <c r="G3" i="23"/>
  <c r="G3" i="4"/>
  <c r="J12" i="20"/>
  <c r="I36" i="16"/>
  <c r="J36" i="16" s="1"/>
  <c r="N14" i="16"/>
  <c r="K462" i="17"/>
  <c r="K464" i="17" s="1"/>
  <c r="E31" i="16"/>
  <c r="E33" i="16" s="1"/>
  <c r="F33" i="16"/>
  <c r="I31" i="16"/>
  <c r="I33" i="16" s="1"/>
  <c r="H41" i="16"/>
  <c r="H46" i="16"/>
  <c r="N25" i="16"/>
  <c r="T462" i="17"/>
  <c r="T464" i="17" s="1"/>
  <c r="P462" i="17"/>
  <c r="P464" i="17" s="1"/>
  <c r="N462" i="17"/>
  <c r="N464" i="17" s="1"/>
  <c r="S462" i="17"/>
  <c r="S464" i="17" s="1"/>
  <c r="L462" i="17"/>
  <c r="L464" i="17" s="1"/>
  <c r="U462" i="17"/>
  <c r="U464" i="17" s="1"/>
  <c r="J462" i="17"/>
  <c r="J464" i="17" s="1"/>
  <c r="R462" i="17"/>
  <c r="R464" i="17" s="1"/>
  <c r="O462" i="17"/>
  <c r="O464" i="17" s="1"/>
  <c r="H45" i="16" l="1"/>
  <c r="I45" i="16" s="1"/>
  <c r="K45" i="16" s="1"/>
  <c r="J26" i="20"/>
  <c r="N31" i="16"/>
  <c r="Q462" i="17"/>
  <c r="Q464" i="17" s="1"/>
  <c r="M462" i="17"/>
  <c r="M464" i="17" s="1"/>
  <c r="N33" i="16"/>
  <c r="L35" i="16" s="1"/>
  <c r="Y45" i="16" l="1"/>
  <c r="I49" i="16"/>
  <c r="K49" i="16" s="1"/>
  <c r="I54" i="16"/>
  <c r="K54" i="16" s="1"/>
  <c r="I47" i="16"/>
  <c r="K47" i="16" s="1"/>
  <c r="I50" i="16"/>
  <c r="K50" i="16" s="1"/>
  <c r="I48" i="16"/>
  <c r="K48" i="16" s="1"/>
  <c r="I51" i="16"/>
  <c r="K51" i="16" s="1"/>
  <c r="I53" i="16"/>
  <c r="K53" i="16" s="1"/>
  <c r="I52" i="16"/>
  <c r="K52" i="16" s="1"/>
  <c r="I41" i="16"/>
  <c r="K41" i="16" s="1"/>
  <c r="E57" i="16" s="1"/>
  <c r="I56" i="16"/>
  <c r="I46" i="16"/>
  <c r="K46" i="16" s="1"/>
  <c r="H57" i="16" l="1"/>
</calcChain>
</file>

<file path=xl/sharedStrings.xml><?xml version="1.0" encoding="utf-8"?>
<sst xmlns="http://schemas.openxmlformats.org/spreadsheetml/2006/main" count="2555" uniqueCount="743">
  <si>
    <t>TOASTMASTERS INTERNATIONAL</t>
  </si>
  <si>
    <t>ANNUAL BUDGET</t>
  </si>
  <si>
    <t>DISTRICT</t>
  </si>
  <si>
    <t>Account Name</t>
  </si>
  <si>
    <t>Total</t>
  </si>
  <si>
    <t>Conference-Raffle</t>
  </si>
  <si>
    <t>Conference-Other Revenue</t>
  </si>
  <si>
    <t>District Store Revenue</t>
  </si>
  <si>
    <t>Travel</t>
  </si>
  <si>
    <t>Miscellaneous Expenses</t>
  </si>
  <si>
    <t>Account #</t>
  </si>
  <si>
    <t>6005-000000</t>
  </si>
  <si>
    <t>6010-000000</t>
  </si>
  <si>
    <t>Donation Revenue</t>
  </si>
  <si>
    <t>6015-000000</t>
  </si>
  <si>
    <t>Interest Income</t>
  </si>
  <si>
    <t>6020-000000</t>
  </si>
  <si>
    <t>Miscellaneous Income</t>
  </si>
  <si>
    <t>6025-000000</t>
  </si>
  <si>
    <t>Registration &amp; Ticket Revenue</t>
  </si>
  <si>
    <t>6030-000000</t>
  </si>
  <si>
    <t>Sponsorship/Advertising Revenue</t>
  </si>
  <si>
    <t>6035-000000</t>
  </si>
  <si>
    <t>Raffle Revenue</t>
  </si>
  <si>
    <t>6040-000000</t>
  </si>
  <si>
    <t>Auction Revenue</t>
  </si>
  <si>
    <t>6045-000000</t>
  </si>
  <si>
    <t>7002-000000</t>
  </si>
  <si>
    <t>Cost of Sales Expense - District Store</t>
  </si>
  <si>
    <t>7004-000000</t>
  </si>
  <si>
    <t>Badges &amp; Pins</t>
  </si>
  <si>
    <t>7006-000000</t>
  </si>
  <si>
    <t>Educational Materials</t>
  </si>
  <si>
    <t>7008-000000</t>
  </si>
  <si>
    <t>Promotional Materials</t>
  </si>
  <si>
    <t>7010-000000</t>
  </si>
  <si>
    <t>Awards Expense (Trophies, Plaques, Ribbons &amp; Certificates)</t>
  </si>
  <si>
    <t>7012-000000</t>
  </si>
  <si>
    <t>Supplies &amp; Stationery Expense</t>
  </si>
  <si>
    <t>7014-000000</t>
  </si>
  <si>
    <t>Room Rental Event Expense</t>
  </si>
  <si>
    <t>7016-000000</t>
  </si>
  <si>
    <t>Meal Event Expense</t>
  </si>
  <si>
    <t>7018-000000</t>
  </si>
  <si>
    <t>Decorations Expense</t>
  </si>
  <si>
    <t>7020-000000</t>
  </si>
  <si>
    <t>Printing Expense</t>
  </si>
  <si>
    <t>7022-000000</t>
  </si>
  <si>
    <t>Audio Visual Expense</t>
  </si>
  <si>
    <t>7024-000000</t>
  </si>
  <si>
    <t>Newsletter Expense</t>
  </si>
  <si>
    <t>7026-000000</t>
  </si>
  <si>
    <t>Website Expense</t>
  </si>
  <si>
    <t>7028-000000</t>
  </si>
  <si>
    <t>Directory Expense</t>
  </si>
  <si>
    <t>7030-000000</t>
  </si>
  <si>
    <t>Photocopying Expense</t>
  </si>
  <si>
    <t>7032-000000</t>
  </si>
  <si>
    <t>Telephone Expense</t>
  </si>
  <si>
    <t>7034-000000</t>
  </si>
  <si>
    <t>Conference Calls &amp; Webinars Expense</t>
  </si>
  <si>
    <t>7036-000000</t>
  </si>
  <si>
    <t>Advertising Expense</t>
  </si>
  <si>
    <t>7038-000000</t>
  </si>
  <si>
    <t>Dues &amp; Association Fee Expense</t>
  </si>
  <si>
    <t>7040-000000</t>
  </si>
  <si>
    <t>Trade Show Registration Expense</t>
  </si>
  <si>
    <t>7042-000000</t>
  </si>
  <si>
    <t>Outside Contractor Expense</t>
  </si>
  <si>
    <t>7044-000000</t>
  </si>
  <si>
    <t>7046-000000</t>
  </si>
  <si>
    <t>Express Mail/Courier Expense</t>
  </si>
  <si>
    <t>7048-000000</t>
  </si>
  <si>
    <t>Equipment Purchase Expense (Less than $500)</t>
  </si>
  <si>
    <t>7050-000000</t>
  </si>
  <si>
    <t>Depreciation Expense</t>
  </si>
  <si>
    <t>7052-000000</t>
  </si>
  <si>
    <t>Maintenance &amp; Repairs Expense</t>
  </si>
  <si>
    <t>7054-000000</t>
  </si>
  <si>
    <t>7056-000000</t>
  </si>
  <si>
    <t>Convention Registration Fees Expense</t>
  </si>
  <si>
    <t>7058-000000</t>
  </si>
  <si>
    <t>Lodging Expense</t>
  </si>
  <si>
    <t>7060-000000</t>
  </si>
  <si>
    <t>Transportation - Airfare Expense</t>
  </si>
  <si>
    <t>7062-000000</t>
  </si>
  <si>
    <t>Transportation - Mileage Expense</t>
  </si>
  <si>
    <t>7064-000000</t>
  </si>
  <si>
    <t>Transportation - Taxis/Shuttle Expense</t>
  </si>
  <si>
    <t>7066-000000</t>
  </si>
  <si>
    <t>Transportation - Rail Expense</t>
  </si>
  <si>
    <t>7068-000000</t>
  </si>
  <si>
    <t>Transportation - Other Expense</t>
  </si>
  <si>
    <t>7070-000000</t>
  </si>
  <si>
    <t>Bank Charges &amp; Credit Card Fee Expense</t>
  </si>
  <si>
    <t>7072-000000</t>
  </si>
  <si>
    <t>Sales Tax Expense (incl. GST, VAT, etc.)</t>
  </si>
  <si>
    <t>7074-000000</t>
  </si>
  <si>
    <t>7076-000000</t>
  </si>
  <si>
    <t>Foreign Currency Gain/Loss - Unrealized</t>
  </si>
  <si>
    <t>7078-000000</t>
  </si>
  <si>
    <t>Food Expense</t>
  </si>
  <si>
    <t>7080-000000</t>
  </si>
  <si>
    <t>Gifts &amp; Thank Yous</t>
  </si>
  <si>
    <t>7082-000000</t>
  </si>
  <si>
    <t>Incentives</t>
  </si>
  <si>
    <t>7084-000000</t>
  </si>
  <si>
    <t>Sympathy Expense</t>
  </si>
  <si>
    <t>7086-000000</t>
  </si>
  <si>
    <t>Conference Revenue</t>
  </si>
  <si>
    <t>Fundraising Revenue</t>
  </si>
  <si>
    <t>Conference Expenses</t>
  </si>
  <si>
    <t>USD</t>
  </si>
  <si>
    <t>Total Conference Revenue</t>
  </si>
  <si>
    <t>Conference Net Income/(Loss)</t>
  </si>
  <si>
    <t>Total Fundraising Revenue</t>
  </si>
  <si>
    <t>Total Conference Expenses</t>
  </si>
  <si>
    <t>Budget Currency:</t>
  </si>
  <si>
    <t>District #:</t>
  </si>
  <si>
    <t>Fundraising Expenses</t>
  </si>
  <si>
    <t>Total Fundraising Expenses</t>
  </si>
  <si>
    <t>Fundraising Net Income/(Loss)</t>
  </si>
  <si>
    <t>District Store Net Income/(Loss)</t>
  </si>
  <si>
    <t>Conference-Sponsorship/Advertising</t>
  </si>
  <si>
    <t>Distinguished Clubs</t>
  </si>
  <si>
    <t>Training Club Officers</t>
  </si>
  <si>
    <t>Training Areas &amp; Divisions</t>
  </si>
  <si>
    <t>Education &amp; Training Expenses</t>
  </si>
  <si>
    <t>Total Speech Contest Expenses</t>
  </si>
  <si>
    <t>Administration Expenses</t>
  </si>
  <si>
    <t>Total Administration Expenses</t>
  </si>
  <si>
    <t>Travel Expenses</t>
  </si>
  <si>
    <t>Total Travel Expenses</t>
  </si>
  <si>
    <t>Keynote Speaker</t>
  </si>
  <si>
    <t>Other Member</t>
  </si>
  <si>
    <t>Account#</t>
  </si>
  <si>
    <t>Chart of Accounts - Revenue &amp; Expense Accounts Only</t>
  </si>
  <si>
    <t>BUDGET_ID</t>
  </si>
  <si>
    <t>ACCT_NO</t>
  </si>
  <si>
    <t>(PERIOD1)</t>
  </si>
  <si>
    <t>(PERIOD2)</t>
  </si>
  <si>
    <t>(PERIOD3)</t>
  </si>
  <si>
    <t>(PERIOD4)</t>
  </si>
  <si>
    <t>(PERIOD5)</t>
  </si>
  <si>
    <t>(PERIOD6)</t>
  </si>
  <si>
    <t>(PERIOD7)</t>
  </si>
  <si>
    <t>(PERIOD8)</t>
  </si>
  <si>
    <t>(PERIOD9)</t>
  </si>
  <si>
    <t>(PERIOD10)</t>
  </si>
  <si>
    <t>(PERIOD11)</t>
  </si>
  <si>
    <t>(PERIOD12)</t>
  </si>
  <si>
    <t>Reporting Code</t>
  </si>
  <si>
    <t>Cost Center</t>
  </si>
  <si>
    <t>Event Period</t>
  </si>
  <si>
    <t>Item</t>
  </si>
  <si>
    <t>District Order Flag</t>
  </si>
  <si>
    <t>Transaction Currency</t>
  </si>
  <si>
    <t>Variance</t>
  </si>
  <si>
    <t>Summary</t>
  </si>
  <si>
    <t>DEPT_ID</t>
  </si>
  <si>
    <t>LOCATION_ID</t>
  </si>
  <si>
    <t>PROJECTID</t>
  </si>
  <si>
    <t>ITEMID</t>
  </si>
  <si>
    <t>CLASSID</t>
  </si>
  <si>
    <t>Fiscal Year</t>
  </si>
  <si>
    <t>FX Currency</t>
  </si>
  <si>
    <t>EUR</t>
  </si>
  <si>
    <t>CAD</t>
  </si>
  <si>
    <t>GBP</t>
  </si>
  <si>
    <t>AUD</t>
  </si>
  <si>
    <t>Budget</t>
  </si>
  <si>
    <t>%</t>
  </si>
  <si>
    <t>F</t>
  </si>
  <si>
    <t>JPY</t>
  </si>
  <si>
    <t xml:space="preserve"> </t>
  </si>
  <si>
    <t>Date</t>
  </si>
  <si>
    <t xml:space="preserve">Membership Revenue </t>
  </si>
  <si>
    <t>MYR</t>
  </si>
  <si>
    <t>ZAR</t>
  </si>
  <si>
    <t>NZD</t>
  </si>
  <si>
    <t>CNY</t>
  </si>
  <si>
    <t>MXN</t>
  </si>
  <si>
    <t>PHP</t>
  </si>
  <si>
    <t>TWD</t>
  </si>
  <si>
    <t>SGD</t>
  </si>
  <si>
    <t xml:space="preserve">Education and Training </t>
  </si>
  <si>
    <t xml:space="preserve">Speech contests </t>
  </si>
  <si>
    <t xml:space="preserve">Administration </t>
  </si>
  <si>
    <t xml:space="preserve">Travel </t>
  </si>
  <si>
    <t>Budgeted</t>
  </si>
  <si>
    <t>Storage Expenses</t>
  </si>
  <si>
    <t>Refunds - Registration &amp; Tickets</t>
  </si>
  <si>
    <t>Refunds - Other</t>
  </si>
  <si>
    <t>Conference-Auction</t>
  </si>
  <si>
    <t>Conference-Donation</t>
  </si>
  <si>
    <t xml:space="preserve">Fundraising Registration </t>
  </si>
  <si>
    <t>Speech Contest Revenue</t>
  </si>
  <si>
    <t xml:space="preserve">Revenue </t>
  </si>
  <si>
    <t>Expenses</t>
  </si>
  <si>
    <t>Total Speech Contest Revenue</t>
  </si>
  <si>
    <t>Speech Contest Net Income/(Loss)</t>
  </si>
  <si>
    <t>7088-000000</t>
  </si>
  <si>
    <t>6050-000000</t>
  </si>
  <si>
    <t>6055-000000</t>
  </si>
  <si>
    <t>Conference Refunds - Registration &amp; Tickets</t>
  </si>
  <si>
    <t>Conference Refunds - Other</t>
  </si>
  <si>
    <t>Fundraising Refunds - Registration &amp; Tickets</t>
  </si>
  <si>
    <t>Fundraising Refunds - Other</t>
  </si>
  <si>
    <t>Fundraising Other Revenue</t>
  </si>
  <si>
    <t>Fundraising Sponsorship/Advertising Revenue</t>
  </si>
  <si>
    <t>Fundraising Raffle Revenue</t>
  </si>
  <si>
    <t>Fundraising Auction Revenue</t>
  </si>
  <si>
    <t xml:space="preserve">    </t>
  </si>
  <si>
    <t>Conference revenue</t>
  </si>
  <si>
    <t>Fundraising revenue</t>
  </si>
  <si>
    <t>Conference expense</t>
  </si>
  <si>
    <t>Fundraising expense</t>
  </si>
  <si>
    <t>Travel expense</t>
  </si>
  <si>
    <t>Administration expense</t>
  </si>
  <si>
    <t>Education &amp; training expense</t>
  </si>
  <si>
    <t>Speech contest expense</t>
  </si>
  <si>
    <t>District store expense</t>
  </si>
  <si>
    <t>Speech contest revenue</t>
  </si>
  <si>
    <t xml:space="preserve">District store revenue </t>
  </si>
  <si>
    <t>Remaining funds at Year-end (estimated)**</t>
  </si>
  <si>
    <t>*This amount is provided by World Headquarters in an email.</t>
  </si>
  <si>
    <t>**The goal is to budget the Remaining funds at Year-end to be as close to zero as possible without creating a loss.  This amount should not be negative.</t>
  </si>
  <si>
    <t>Expense Codes</t>
  </si>
  <si>
    <t>Equipment Rental</t>
  </si>
  <si>
    <t>**This amount is provided by World Headquarters in an email.</t>
  </si>
  <si>
    <t>Reimbursments - Registration &amp; Tickets</t>
  </si>
  <si>
    <t>Postage &amp; Shipping Expense</t>
  </si>
  <si>
    <t>Gain/Loss - Realized</t>
  </si>
  <si>
    <t>District Director</t>
  </si>
  <si>
    <t>Program Quality Director</t>
  </si>
  <si>
    <t>Club Growth Director</t>
  </si>
  <si>
    <t>Finance Manager</t>
  </si>
  <si>
    <t>Training Division &amp; Area Directors</t>
  </si>
  <si>
    <t>PR Manager</t>
  </si>
  <si>
    <t>Administration Manager</t>
  </si>
  <si>
    <t>Division Director</t>
  </si>
  <si>
    <t>Area Director</t>
  </si>
  <si>
    <t>THB</t>
  </si>
  <si>
    <t>KRW</t>
  </si>
  <si>
    <t>TI Allocation</t>
  </si>
  <si>
    <t>Retention amount needed on June 30, 2020*</t>
  </si>
  <si>
    <t>Marketing Outside Toastmasters expense</t>
  </si>
  <si>
    <t>Public Relations expense</t>
  </si>
  <si>
    <t>Food and Meals expense</t>
  </si>
  <si>
    <t>Lodging expense</t>
  </si>
  <si>
    <t>Education and Training revenue</t>
  </si>
  <si>
    <t>Public Relations Expenses</t>
  </si>
  <si>
    <t>Speech Contest Expenses - Area</t>
  </si>
  <si>
    <t>Speech Contest Expenses - Division</t>
  </si>
  <si>
    <t>Speech Contest Expenses - District</t>
  </si>
  <si>
    <t>Marketing Outside Toastmasters Expenses</t>
  </si>
  <si>
    <t>Recognition Expense</t>
  </si>
  <si>
    <t>Recognition - Member</t>
  </si>
  <si>
    <t>Recognition - Club</t>
  </si>
  <si>
    <t>Recognition - Area</t>
  </si>
  <si>
    <t>Recognition - Division</t>
  </si>
  <si>
    <t>Recognition - District</t>
  </si>
  <si>
    <t>Club Growth Expense</t>
  </si>
  <si>
    <t>Club Growth - Building New Clubs</t>
  </si>
  <si>
    <t>Club Growth - Rebuilding New Clubs</t>
  </si>
  <si>
    <t>Club Growth - Membership Growth</t>
  </si>
  <si>
    <t>Club Growth - Membership Retention</t>
  </si>
  <si>
    <t>Club Growth - Club Coaching</t>
  </si>
  <si>
    <t>Club Growth - Other</t>
  </si>
  <si>
    <t>Total Public Relations Expenses</t>
  </si>
  <si>
    <t>Total Marketing Outside Toastmasters Expenses</t>
  </si>
  <si>
    <t>Total Recognition Expenses</t>
  </si>
  <si>
    <t>Total Club Growth Expenses</t>
  </si>
  <si>
    <t>Education and Training Revenue</t>
  </si>
  <si>
    <t>Total E &amp; T Revenue</t>
  </si>
  <si>
    <t>Total E&amp;T Net Income (Loss)</t>
  </si>
  <si>
    <t>International Officer</t>
  </si>
  <si>
    <t>Food and Meal Expense</t>
  </si>
  <si>
    <t>IPDD</t>
  </si>
  <si>
    <t>Total Lodging Expenses</t>
  </si>
  <si>
    <t>Total Food and Meals Expenses</t>
  </si>
  <si>
    <t>Total E&amp;T Expenses</t>
  </si>
  <si>
    <t>Region Advisor</t>
  </si>
  <si>
    <t>TLI Expenses</t>
  </si>
  <si>
    <t>Recognition expense</t>
  </si>
  <si>
    <t>Club Growth expense</t>
  </si>
  <si>
    <t>Recognition - Member Total</t>
  </si>
  <si>
    <t>Recognition - Club Total</t>
  </si>
  <si>
    <t>Recognition - Area Total</t>
  </si>
  <si>
    <t>Recognition - Division Total</t>
  </si>
  <si>
    <t>Recognition - District Total</t>
  </si>
  <si>
    <t>Marketing Outside Toastmasters Expenses Total</t>
  </si>
  <si>
    <t>Club Growth - Building New Clubs Total</t>
  </si>
  <si>
    <t>Club Growth - Rebuilding New Clubs Total</t>
  </si>
  <si>
    <t>Club Growth - Membership Growth Total</t>
  </si>
  <si>
    <t>Club Growth - Membership Retention Total</t>
  </si>
  <si>
    <t>Club Growth - Club Coaching Total</t>
  </si>
  <si>
    <t>Club Growth - Other Total</t>
  </si>
  <si>
    <t>Distinguished Clubs Total</t>
  </si>
  <si>
    <t>Training Club Officers Total</t>
  </si>
  <si>
    <t>Training Division &amp; Area Directors Total</t>
  </si>
  <si>
    <t>Training Areas &amp; Divisions Total</t>
  </si>
  <si>
    <t>TLI Expenses Total</t>
  </si>
  <si>
    <t>ET Other Expenses</t>
  </si>
  <si>
    <t>ET Other Expenses Total</t>
  </si>
  <si>
    <t>District Director Total</t>
  </si>
  <si>
    <t>Club Growth Director Total</t>
  </si>
  <si>
    <t>Program Quality Director Total</t>
  </si>
  <si>
    <t>Finance Manager Total</t>
  </si>
  <si>
    <t>PR Manager Total</t>
  </si>
  <si>
    <t>Administration Manager Total</t>
  </si>
  <si>
    <t>Division Director Total</t>
  </si>
  <si>
    <t>Area Director Total</t>
  </si>
  <si>
    <t xml:space="preserve"> Total</t>
  </si>
  <si>
    <t>Region Advisor Total</t>
  </si>
  <si>
    <t>International Officer Total</t>
  </si>
  <si>
    <t>Keynote Speaker Total</t>
  </si>
  <si>
    <t>Other Member Total</t>
  </si>
  <si>
    <t>IPDD Total</t>
  </si>
  <si>
    <t>District Director total</t>
  </si>
  <si>
    <t>IPDD total</t>
  </si>
  <si>
    <t>International Officer total</t>
  </si>
  <si>
    <t>Total Stockholders Equity per Balance Sheet as of June 30, 2020</t>
  </si>
  <si>
    <t>Revenue</t>
  </si>
  <si>
    <t>Expense</t>
  </si>
  <si>
    <t>Net</t>
  </si>
  <si>
    <t xml:space="preserve">Policy </t>
  </si>
  <si>
    <t>Conference</t>
  </si>
  <si>
    <t>Fundraising</t>
  </si>
  <si>
    <t>District Store</t>
  </si>
  <si>
    <t xml:space="preserve">Break even </t>
  </si>
  <si>
    <t>Policy</t>
  </si>
  <si>
    <t>Education and Training</t>
  </si>
  <si>
    <t>Marketing Outside Toastmasters</t>
  </si>
  <si>
    <t>Club Growth</t>
  </si>
  <si>
    <t>Public Relations</t>
  </si>
  <si>
    <t>Recognition</t>
  </si>
  <si>
    <t>Lodging</t>
  </si>
  <si>
    <t>Food and Meals</t>
  </si>
  <si>
    <t>Speech Contest</t>
  </si>
  <si>
    <t>Administration</t>
  </si>
  <si>
    <t>Maximum Expense Type</t>
  </si>
  <si>
    <t>Minimum Expense Type</t>
  </si>
  <si>
    <t xml:space="preserve">Membership Dues Allocation </t>
  </si>
  <si>
    <t>Membership Dues Allocation</t>
  </si>
  <si>
    <t>Total Membership Dues</t>
  </si>
  <si>
    <t>SAR</t>
  </si>
  <si>
    <t>Marketing Outside of Toastmasters</t>
  </si>
  <si>
    <t xml:space="preserve">Public Relations </t>
  </si>
  <si>
    <t>District</t>
  </si>
  <si>
    <t>TI Allocation Expense</t>
  </si>
  <si>
    <t>Travel-Sales Tax Expense (incl. GST, VAT, etc.)</t>
  </si>
  <si>
    <t>INR</t>
  </si>
  <si>
    <t>2025-2026</t>
  </si>
  <si>
    <t xml:space="preserve">District Number </t>
  </si>
  <si>
    <t xml:space="preserve">District Code </t>
  </si>
  <si>
    <t>00F</t>
  </si>
  <si>
    <t>71A</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</si>
  <si>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</si>
  <si>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</si>
  <si>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</si>
  <si>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</si>
  <si>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</si>
  <si>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</si>
  <si>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</si>
  <si>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</si>
  <si>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</si>
  <si>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</si>
  <si>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</si>
  <si>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</si>
  <si>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</si>
  <si>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</si>
  <si>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</si>
  <si>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</si>
  <si>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</si>
  <si>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</si>
  <si>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</si>
  <si>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</si>
  <si>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</si>
  <si>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</si>
  <si>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</si>
  <si>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</si>
  <si>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</si>
  <si>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</si>
  <si>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</si>
  <si>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</si>
  <si>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</si>
  <si>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</si>
  <si>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</si>
  <si>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</si>
  <si>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</si>
  <si>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</si>
  <si>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</si>
  <si>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</si>
  <si>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</si>
  <si>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</si>
  <si>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</si>
  <si>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</si>
  <si>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</si>
  <si>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</si>
  <si>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</si>
  <si>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</si>
  <si>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</si>
  <si>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</si>
  <si>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</si>
  <si>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</si>
  <si>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</si>
  <si>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</si>
  <si>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</si>
  <si>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</si>
  <si>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</si>
  <si>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</si>
  <si>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</si>
  <si>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</si>
  <si>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</si>
  <si>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</si>
  <si>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</si>
  <si>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</si>
  <si>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</si>
  <si>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</si>
  <si>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</si>
  <si>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</si>
  <si>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</si>
  <si>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</si>
  <si>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</si>
  <si>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</si>
  <si>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</si>
  <si>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</si>
  <si>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</si>
  <si>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</si>
  <si>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</si>
  <si>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</si>
  <si>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</si>
  <si>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</si>
  <si>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</si>
  <si>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</si>
  <si>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</si>
  <si>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</si>
  <si>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</si>
  <si>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</si>
  <si>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</si>
  <si>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</si>
  <si>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</si>
  <si>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</si>
  <si>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</si>
  <si>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</si>
  <si>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</si>
  <si>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</si>
  <si>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</si>
  <si>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</si>
  <si>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</si>
  <si>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</si>
  <si>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</si>
  <si>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</si>
  <si>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</si>
  <si>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</si>
  <si>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</si>
  <si>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</si>
  <si>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</si>
  <si>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</si>
  <si>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</si>
  <si>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</si>
  <si>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</si>
  <si>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</si>
  <si>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</si>
  <si>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</si>
  <si>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</si>
  <si>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</si>
  <si>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</si>
  <si>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</si>
  <si>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</si>
  <si>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</si>
  <si>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</si>
  <si>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</si>
  <si>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</si>
  <si>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</si>
  <si>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</si>
  <si>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</si>
  <si>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</si>
  <si>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</si>
  <si>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</si>
  <si>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</si>
  <si>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</si>
  <si>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</si>
  <si>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</si>
  <si>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</si>
  <si>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</si>
  <si>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TI Allocation Net Income/(Loss)</t>
  </si>
  <si>
    <t>Month Ended July 2025</t>
  </si>
  <si>
    <t>Month Ended August 2025</t>
  </si>
  <si>
    <t>Month Ended September 2025</t>
  </si>
  <si>
    <t>Month Ended October 2025</t>
  </si>
  <si>
    <t>Month Ended November 2025</t>
  </si>
  <si>
    <t>Month Ended December 2025</t>
  </si>
  <si>
    <t>Month Ended January 2026</t>
  </si>
  <si>
    <t>Month Ended February 2026</t>
  </si>
  <si>
    <t>Month Ended March 2026</t>
  </si>
  <si>
    <t>Month Ended April 2026</t>
  </si>
  <si>
    <t>Month Ended May 2026</t>
  </si>
  <si>
    <t>Month Ended June 2026</t>
  </si>
  <si>
    <t>Oct/Nov Event Refunds - Registration &amp; Tickets</t>
  </si>
  <si>
    <t>Oct/Nov Event Refunds - Other</t>
  </si>
  <si>
    <t>Oct/Nov Event-Sponsorship/Advertising</t>
  </si>
  <si>
    <t>Oct/Nov Event-Raffle</t>
  </si>
  <si>
    <t>Oct/Nov Event-Auction</t>
  </si>
  <si>
    <t>Oct/Nov Event-Donation</t>
  </si>
  <si>
    <t>Oct/Nov Event-Other Revenue</t>
  </si>
  <si>
    <t>Oct/Nov Event Revenue</t>
  </si>
  <si>
    <t>Total Oct/Nov Event Revenue</t>
  </si>
  <si>
    <t>Oct/Nov Event Expenses</t>
  </si>
  <si>
    <t>Oct/Nov Event-Equipment Rental</t>
  </si>
  <si>
    <t>Total Oct/Nov Event Expenses</t>
  </si>
  <si>
    <t>Oct/Nov Event Net Income/(Loss)</t>
  </si>
  <si>
    <t>Oct/Nov Event expense</t>
  </si>
  <si>
    <t xml:space="preserve">Oct/Nov Event revenue </t>
  </si>
  <si>
    <t>Oct/Nov Event-Registration</t>
  </si>
  <si>
    <t>Conference Registration</t>
  </si>
  <si>
    <t xml:space="preserve">Related Policies and Protocols: </t>
  </si>
  <si>
    <t xml:space="preserve">Membership Dues Narrative: </t>
  </si>
  <si>
    <t xml:space="preserve">Fundraising Donations </t>
  </si>
  <si>
    <t xml:space="preserve">Conference Narrative: </t>
  </si>
  <si>
    <t xml:space="preserve">Fundraising Narrative: </t>
  </si>
  <si>
    <t xml:space="preserve">District Store Narrative: </t>
  </si>
  <si>
    <t xml:space="preserve">Marketing Outside of Toastmasters Narrative: </t>
  </si>
  <si>
    <t xml:space="preserve">Recognition Narrative: </t>
  </si>
  <si>
    <t xml:space="preserve">Club Growth Narrative: </t>
  </si>
  <si>
    <t xml:space="preserve">Public Relations Narrative: </t>
  </si>
  <si>
    <t xml:space="preserve">Education and Training Narrative: </t>
  </si>
  <si>
    <t xml:space="preserve">Speech Contest Narrative: </t>
  </si>
  <si>
    <t>Helpful Notes:</t>
  </si>
  <si>
    <t>Contracts:</t>
  </si>
  <si>
    <t>Speakers:</t>
  </si>
  <si>
    <t>Travel and Lodging:</t>
  </si>
  <si>
    <t xml:space="preserve">Conference Bank Accounts and Reporting: </t>
  </si>
  <si>
    <t xml:space="preserve">- The District Director is the only officer who is authorized to sign contracts during the program year. </t>
  </si>
  <si>
    <t>- Any travel or lodging expenses related to the District Conference need to be budgeted on the Travel and Lodging tabs.</t>
  </si>
  <si>
    <t xml:space="preserve">- Any District conference bank account is still considered District bank account. This means that only the District Director, Finance Manager, and the Program Quality Director and/or Club Growth Director should be the signers on the account. </t>
  </si>
  <si>
    <t xml:space="preserve">- All Conference expenses are considered District expenses and need to be approved by the District Director and Finance Manager. </t>
  </si>
  <si>
    <t xml:space="preserve">- All conference revenues and expenses need to be reported and reconciled in the District Accounting System monthly.  </t>
  </si>
  <si>
    <t xml:space="preserve">- Any gifts, tokens of appreciation, and sympathy expenses must be limited to $25 USD per person. Cash and cash equivalents, including but not limited to non-Toastmasters gift certificates, gift cards, or any other stored-value products, are not permitted. Donations of District funds to any organization including the Smedley Fund are not permitted. </t>
  </si>
  <si>
    <t>Gifts and Tokens of Appreciation:</t>
  </si>
  <si>
    <t xml:space="preserve">Event Period: </t>
  </si>
  <si>
    <t>- Any travel or lodging expenses related to the District Oct/Nov Event need to be budgeted on the Travel and Lodging tabs.</t>
  </si>
  <si>
    <t xml:space="preserve">Optional Oct/Nov Event Narrative: </t>
  </si>
  <si>
    <t xml:space="preserve">A District Store includes any products purchased for resale at different District Events. This category is not meant to make a large profit or incur a loss, as it is meant to be a benefit to members of the District with the District selling items at or near cost. The District is not required to operate a District store. </t>
  </si>
  <si>
    <t>Budget Exception for Exceeding Percent Maximum of 10%:</t>
  </si>
  <si>
    <t>Budget Minimum:</t>
  </si>
  <si>
    <t>Incentives:</t>
  </si>
  <si>
    <t xml:space="preserve">- These items are appropriate if they promote goodwill and a positive atmosphere for the delivery of the Toastmasters program, but must never be lavish or excessive. Cash and cash equivalents, including but not limited to non-Toastmasters gift certificates, gift cards, or any other stored-value products, are not permitted. Incentives do not have a specific cost limitation. </t>
  </si>
  <si>
    <t>- Any travel or lodging expenses related to education and training events should be budgeted on the Travel and Lodging tabs.</t>
  </si>
  <si>
    <t xml:space="preserve">ET-Registration </t>
  </si>
  <si>
    <t>ET-Refunds - Registration &amp; Tickets</t>
  </si>
  <si>
    <t>ET-Refunds - Other</t>
  </si>
  <si>
    <t>ET-Sponsorship/Advertising Revenue</t>
  </si>
  <si>
    <t>ET-Raffle Revenue</t>
  </si>
  <si>
    <t>ET-Donation Revenue</t>
  </si>
  <si>
    <t>ET-Other Revenue</t>
  </si>
  <si>
    <t>- All revenues and expenses related to each event should be budgeted in the month the event is expected to happen</t>
  </si>
  <si>
    <t xml:space="preserve">Administration Narrative: </t>
  </si>
  <si>
    <t xml:space="preserve">Food and Meals Narrative: </t>
  </si>
  <si>
    <t>- Meals may be reimbursed up to $50 USD per day (with receipts) for the District Director, Program Quality Director, and Club Growth Director, when Toastmasters International does not provide three (3) meals.</t>
  </si>
  <si>
    <t>Mid-Year and August Training: (if budgeting these expenses, budget for them in August and January)</t>
  </si>
  <si>
    <t>International Convention: (if budgeting these expenses, budget for them in August)</t>
  </si>
  <si>
    <t xml:space="preserve">Other District Travel: </t>
  </si>
  <si>
    <t xml:space="preserve">Other District Travel Meals: </t>
  </si>
  <si>
    <t xml:space="preserve">- If you would like to include this in the budget, we recommend setting guidelines on when it is acceptable to request reimbursement for meals for travel within the District. This should be limited to ensure the District does not exceed the Food and Meals percent maximum. </t>
  </si>
  <si>
    <t xml:space="preserve">District Event Meals: </t>
  </si>
  <si>
    <t xml:space="preserve">Travel Narrative: </t>
  </si>
  <si>
    <t>- World Headquarters reimburses motor vehicle transportation at the current charitable standard mileage rate in effect for federal income tax purposes by the United States Internal Revenue Service (IRS) by the most direct route. Mileage reimbursement shall not exceed the lowest airfare rate. A person accompanying another person receiving reimbursement is not entitled to reimbursement.</t>
  </si>
  <si>
    <t>- World Headquarters fully reimburses round-trip public transportation costs at the lowest rate between the passenger terminal nearest the training site and the home of the officer, when the officer resides within the District they serve.</t>
  </si>
  <si>
    <t xml:space="preserve">- World Headquarters reimburses actual costs incurred for any other mode of transportation not exceeding the lowest airfare rate. </t>
  </si>
  <si>
    <t xml:space="preserve">- World Headquarters reimburses actual costs incurred for the lowest airfare rate. </t>
  </si>
  <si>
    <t>Travel paid by World Headquarters:</t>
  </si>
  <si>
    <t>- Taxi, shuttle, mileage, or public transportation costs, to and from the airport or passenger terminal.</t>
  </si>
  <si>
    <t>- Baggage fees</t>
  </si>
  <si>
    <t xml:space="preserve">- Parking fees </t>
  </si>
  <si>
    <t>- Travel Visa costs</t>
  </si>
  <si>
    <t>- Districts may not pay speaker fees. Instead the District may reimburse the speaker for travel, lodging, and food expenses related to their trip to come speak. These reimbursement expectations should be communicated to the speaker and budgeted under the Travel, Lodging, and Food and Meals tabs. We reccomend not exceeding the up to $50 USD per day (with receipts) limitation for food reimbursement.</t>
  </si>
  <si>
    <t>Travel paid by World Headquarters for District Director, Program Quality Director, and Club Growth Director:</t>
  </si>
  <si>
    <t xml:space="preserve">- World Headquarters reimburses actual costs incurred for the lowest round-trip airfare rate. </t>
  </si>
  <si>
    <t>- Actual costs incurred for the lowest round-trip airfare rate. - If not paid by World Headquarters</t>
  </si>
  <si>
    <t>- Transportation from the Convention/training site(s) passenger terminal to accommodation at or near the Convention and/or training site(s); and</t>
  </si>
  <si>
    <t>- Mileage from the domicile of the District officer to the passenger terminal of departure and return.</t>
  </si>
  <si>
    <t>- United States citizens residing in the United States; or</t>
  </si>
  <si>
    <t>- United States citizens residing outside of the United States who file a United States tax return; or</t>
  </si>
  <si>
    <t>- Non-United States citizens residing in the United States.</t>
  </si>
  <si>
    <t>For non-United States citizens residing outside of the United States, reimbursement is governed by local regulations and/or District policy, not to exceed the current IRS standard business rate.</t>
  </si>
  <si>
    <t xml:space="preserve">- If you would like to include this in the budget, we recommend setting guidelines on when it is acceptable to request reimbursement for travel within the District. Please see the below mileage rate information in Policy 8.3 Section 3B, to ensure you are budgeting the correct rates and setting the correct expectations for District reimbursements. </t>
  </si>
  <si>
    <t xml:space="preserve">Speech Contestants: </t>
  </si>
  <si>
    <t xml:space="preserve">Lodging Narrative: </t>
  </si>
  <si>
    <t xml:space="preserve">- Lodging for the District Director, Program Quality Director, and Club Growth Director may be reimbursed by the District </t>
  </si>
  <si>
    <t xml:space="preserve">- Lodging for the District Director, Program Quality Director, Club Growth Director, and the Immediate Past District Director may be reimbursed by the District </t>
  </si>
  <si>
    <t xml:space="preserve">Other District Lodging: </t>
  </si>
  <si>
    <t xml:space="preserve">- If you would like to include this in the budget, we recommend setting guidelines on when it is acceptable to request reimbursement for lodging within the District. </t>
  </si>
  <si>
    <t xml:space="preserve">The following is the summary of all the narratives you have provided on each budget tab. This page is locked as it pulls the information from each tab, to edit any of these entries, please go to the related tab to make the necessary changes. The narratives need to be filled out on each tab in order for this file to be considered complete. You are able to adjust the row size if needed, to accommodate the size of your narrative entry </t>
  </si>
  <si>
    <t>(Numbers are pulled from summary tab, narratives are pulled from each budget tab)</t>
  </si>
  <si>
    <t>Total Revenue</t>
  </si>
  <si>
    <t>Total Expenses</t>
  </si>
  <si>
    <t>District Net Income/(Loss)</t>
  </si>
  <si>
    <t xml:space="preserve">If the District membership revenue has been trending upward and is likely to continue, an exception to increase this membership amount can be requested. For this exception District Finance will need a detailed request emailed to districtreports@toastmasters.org, that includes the additional amount or percentage of the increase and details as to how the District expects to make the additional revenue. Do you have marketing plans? Club growth plans? Are these new plans or has the District previously seen a return on investment from programs like the ones you are budgeting for? Any details you can provide helps our internal review process. Please keep in mind it may take 1-2 weeks to receive the answer to your exception request so the request should be made well in advance of your District Council meeting. </t>
  </si>
  <si>
    <r>
      <rPr>
        <b/>
        <sz val="14"/>
        <rFont val="Arial"/>
        <family val="2"/>
      </rPr>
      <t>Policy 8.4, Section 2:</t>
    </r>
    <r>
      <rPr>
        <sz val="14"/>
        <rFont val="Arial"/>
        <family val="2"/>
      </rPr>
      <t xml:space="preserve"> All District funds, regardless of source, are Toastmasters International funds and are to be used to carry out the Toastmasters International and District missions.</t>
    </r>
  </si>
  <si>
    <r>
      <rPr>
        <b/>
        <sz val="14"/>
        <rFont val="Arial"/>
        <family val="2"/>
      </rPr>
      <t>Protocol 8.4 Section 4B:</t>
    </r>
    <r>
      <rPr>
        <sz val="14"/>
        <rFont val="Arial"/>
        <family val="2"/>
      </rPr>
      <t xml:space="preserve"> The annual District Membership Dues Allocation shall be budgeted to equal the actual prior year's District Membership Dues Allocation, or an amount otherwise approved by the Chief Executive Officer.</t>
    </r>
  </si>
  <si>
    <r>
      <rPr>
        <b/>
        <sz val="14"/>
        <rFont val="Arial"/>
        <family val="2"/>
      </rPr>
      <t xml:space="preserve">Policy 8.4, Section 4: </t>
    </r>
    <r>
      <rPr>
        <sz val="14"/>
        <rFont val="Arial"/>
        <family val="2"/>
      </rPr>
      <t>Toastmasters International also funds District activities that support the District mission. These include, but are not limited to, training events for District leaders, software systems to support financial management and club building, District support functions, and marketing programs.
To support these activities, each District will contribute five (5) percent of its previous year's District Membership Dues Allocation annually. The amount will be collected from each District's reserve account evenly throughout the year on a monthly basis.</t>
    </r>
  </si>
  <si>
    <t xml:space="preserve">We, the undersigned, certify that this budget and narrative cover estimated receipts and expenditures for the district year.  This budget directs the financial resources entrusted to the district toward achieving the district mission and will be presented to the district council for approval at its next meeting. </t>
  </si>
  <si>
    <r>
      <t xml:space="preserve">Protocol 8.2, Section 1G: </t>
    </r>
    <r>
      <rPr>
        <sz val="14"/>
        <rFont val="Arial"/>
        <family val="2"/>
      </rPr>
      <t>All revenue and residual funds raised in connection with a District event or activity (such as a contest, conference, or training) sponsored by a club, Area or Division, belong to the District. If the event or activity results in a loss, it is assumed by the District.</t>
    </r>
  </si>
  <si>
    <r>
      <rPr>
        <b/>
        <sz val="14"/>
        <rFont val="Arial"/>
        <family val="2"/>
      </rPr>
      <t>Protocol 8.4, Section 4I:</t>
    </r>
    <r>
      <rPr>
        <sz val="14"/>
        <rFont val="Arial"/>
        <family val="2"/>
      </rPr>
      <t xml:space="preserve"> All expenses must be approved by the District Director, apart from those submitted by the District Director. The District Director’s expenses must be approved by the Program Quality Director or Club Growth Director.</t>
    </r>
  </si>
  <si>
    <r>
      <rPr>
        <b/>
        <sz val="14"/>
        <rFont val="Arial"/>
        <family val="2"/>
      </rPr>
      <t xml:space="preserve">Protocol 8.4, Section 4J: </t>
    </r>
    <r>
      <rPr>
        <sz val="14"/>
        <rFont val="Arial"/>
        <family val="2"/>
      </rPr>
      <t>A single expenditure in excess of $500 USD must be authorized in advance in writing by both the District Director and the Program Quality Director or Club Growth Director.</t>
    </r>
  </si>
  <si>
    <r>
      <rPr>
        <b/>
        <sz val="14"/>
        <rFont val="Arial"/>
        <family val="2"/>
      </rPr>
      <t>Policy 8.4, Section 5:</t>
    </r>
    <r>
      <rPr>
        <sz val="14"/>
        <rFont val="Arial"/>
        <family val="2"/>
      </rPr>
      <t xml:space="preserve">The District Director, either the Program Quality Director or Club Growth Director, and District Finance Manager may jointly establish a single District Bank Account and shall have signatory authority on the account established by the District and those established on behalf of the District by Toastmasters International, including any Division, Area, and conference accounts. Alternate signers are permissible only if approved by the Toastmasters International Executive Committee. When District accounts are established by Toastmasters International, Districts will be required to discontinue the use of all other accounts, when instructed by Toastmasters International.
</t>
    </r>
  </si>
  <si>
    <r>
      <rPr>
        <b/>
        <sz val="14"/>
        <rFont val="Arial"/>
        <family val="2"/>
      </rPr>
      <t>A.</t>
    </r>
    <r>
      <rPr>
        <sz val="14"/>
        <rFont val="Arial"/>
        <family val="2"/>
      </rPr>
      <t xml:space="preserve"> Where a District requires a stand-alone account for the Annual District Conference, it may establish a single account as outlined above. This account is to be used only for financial matters relating to the Annual District Conference</t>
    </r>
  </si>
  <si>
    <r>
      <rPr>
        <b/>
        <sz val="14"/>
        <rFont val="Arial"/>
        <family val="2"/>
      </rPr>
      <t>Protocol 8.4, Section 8:</t>
    </r>
    <r>
      <rPr>
        <sz val="14"/>
        <rFont val="Arial"/>
        <family val="2"/>
      </rPr>
      <t xml:space="preserve"> Expenses that are essentially personal gifts must provide no more than “incidental private benefit” and must have a reasonable relationship to activities that directly support the mission. Examples are tokens of appreciation, expressions of sympathy and modest incentives. These items are appropriate if they promote goodwill and a positive atmosphere for the delivery of the Toastmasters program, but must never be lavish or excessive. Cash and cash equivalents, including but not limited to non-Toastmasters gift certificates, gift cards, or any other stored-value products, are not permitted.</t>
    </r>
  </si>
  <si>
    <t>Reimbursements - Registration &amp; Tickets</t>
  </si>
  <si>
    <t xml:space="preserve">- Districts may not pay speaker fees. Instead the District may reimburse the speaker for travel, lodging, and food expenses related to their trip to come speak. These reimbursement expectations should be communicated to the speaker and budgeted under the Travel, Lodging, and Food and Meals tabs. We recommend not exceeding the up to $50 USD per day (with receipts) for food reimbursement. </t>
  </si>
  <si>
    <r>
      <rPr>
        <b/>
        <sz val="14"/>
        <rFont val="Arial"/>
        <family val="2"/>
      </rPr>
      <t xml:space="preserve">Protocol 5.0 Activities with Other Organizations, Section 2: </t>
    </r>
    <r>
      <rPr>
        <sz val="14"/>
        <rFont val="Arial"/>
        <family val="2"/>
      </rPr>
      <t>Unauthorized activities include, but are not limited to, fundraising in cooperation with other organizations; establishing or promoting scholarships and foundations; sponsoring or endorsing a non-Toastmasters speaking contest without permission from the Chief Executive Officer; and adapting, reprinting, or paraphrasing Toastmasters International’s copyrighted materials.</t>
    </r>
  </si>
  <si>
    <r>
      <t xml:space="preserve">Protocol 8.2, Section 1: </t>
    </r>
    <r>
      <rPr>
        <sz val="14"/>
        <rFont val="Arial"/>
        <family val="2"/>
      </rPr>
      <t>Clubs, Areas, Divisions, and Districts may conduct fundraising activities to offset the costs of educational sessions and to further the purpose of Toastmasters International. The following guidelines must be met:</t>
    </r>
  </si>
  <si>
    <r>
      <rPr>
        <b/>
        <sz val="14"/>
        <rFont val="Arial"/>
        <family val="2"/>
      </rPr>
      <t>A.</t>
    </r>
    <r>
      <rPr>
        <sz val="14"/>
        <rFont val="Arial"/>
        <family val="2"/>
      </rPr>
      <t xml:space="preserve"> The product or service rendered is donated or voluntary.</t>
    </r>
  </si>
  <si>
    <r>
      <rPr>
        <b/>
        <sz val="14"/>
        <rFont val="Arial"/>
        <family val="2"/>
      </rPr>
      <t>B.</t>
    </r>
    <r>
      <rPr>
        <sz val="14"/>
        <rFont val="Arial"/>
        <family val="2"/>
      </rPr>
      <t xml:space="preserve"> No individual member profits financially from the activity.</t>
    </r>
  </si>
  <si>
    <r>
      <rPr>
        <b/>
        <sz val="14"/>
        <rFont val="Arial"/>
        <family val="2"/>
      </rPr>
      <t xml:space="preserve">C. </t>
    </r>
    <r>
      <rPr>
        <sz val="14"/>
        <rFont val="Arial"/>
        <family val="2"/>
      </rPr>
      <t>The profits are used to further Toastmasters International’s tax-exempt purpose.</t>
    </r>
  </si>
  <si>
    <r>
      <rPr>
        <b/>
        <sz val="14"/>
        <rFont val="Arial"/>
        <family val="2"/>
      </rPr>
      <t xml:space="preserve">D. </t>
    </r>
    <r>
      <rPr>
        <sz val="14"/>
        <rFont val="Arial"/>
        <family val="2"/>
      </rPr>
      <t>At least one-third of the club’s total support is from member dues.</t>
    </r>
  </si>
  <si>
    <r>
      <rPr>
        <b/>
        <sz val="14"/>
        <rFont val="Arial"/>
        <family val="2"/>
      </rPr>
      <t xml:space="preserve">E. </t>
    </r>
    <r>
      <rPr>
        <sz val="14"/>
        <rFont val="Arial"/>
        <family val="2"/>
      </rPr>
      <t>Fundraising is conducted on an infrequent and irregular basis.</t>
    </r>
  </si>
  <si>
    <r>
      <rPr>
        <b/>
        <sz val="14"/>
        <rFont val="Arial"/>
        <family val="2"/>
      </rPr>
      <t>F.</t>
    </r>
    <r>
      <rPr>
        <sz val="14"/>
        <rFont val="Arial"/>
        <family val="2"/>
      </rPr>
      <t xml:space="preserve"> The fundraising activity is legal in the club’s or District’s city, state, province, and/or country.</t>
    </r>
  </si>
  <si>
    <r>
      <rPr>
        <b/>
        <sz val="14"/>
        <rFont val="Arial"/>
        <family val="2"/>
      </rPr>
      <t xml:space="preserve">G. </t>
    </r>
    <r>
      <rPr>
        <sz val="14"/>
        <rFont val="Arial"/>
        <family val="2"/>
      </rPr>
      <t>All revenue and residual funds raised in connection with a District event or activity (such as a contest, conference, or training) sponsored by a club, Area or Division, belong to the District. If the event or activity results in a loss, it is assumed by the District.</t>
    </r>
  </si>
  <si>
    <r>
      <t xml:space="preserve">Protocol 8.2, Section 2: </t>
    </r>
    <r>
      <rPr>
        <sz val="14"/>
        <rFont val="Arial"/>
        <family val="2"/>
      </rPr>
      <t>Fundraising Activities</t>
    </r>
  </si>
  <si>
    <r>
      <rPr>
        <b/>
        <sz val="14"/>
        <rFont val="Arial"/>
        <family val="2"/>
      </rPr>
      <t>A.</t>
    </r>
    <r>
      <rPr>
        <sz val="14"/>
        <rFont val="Arial"/>
        <family val="2"/>
      </rPr>
      <t xml:space="preserve"> Clubs may conduct Speechcraft, the Success Communication Series, the Success Leadership Series, The Better Speaker Series, The Successful Club Series, and the Leadership Excellence Series as fundraising activities. Areas, Divisions, and Districts must not conduct these programs.</t>
    </r>
  </si>
  <si>
    <r>
      <rPr>
        <b/>
        <sz val="14"/>
        <rFont val="Arial"/>
        <family val="2"/>
      </rPr>
      <t xml:space="preserve">B. </t>
    </r>
    <r>
      <rPr>
        <sz val="14"/>
        <rFont val="Arial"/>
        <family val="2"/>
      </rPr>
      <t>Raffles, auctions, or sales of donated goods may be held at a club, Area, Division, or District event.</t>
    </r>
  </si>
  <si>
    <r>
      <rPr>
        <b/>
        <sz val="14"/>
        <rFont val="Arial"/>
        <family val="2"/>
      </rPr>
      <t>C.</t>
    </r>
    <r>
      <rPr>
        <sz val="14"/>
        <rFont val="Arial"/>
        <family val="2"/>
      </rPr>
      <t xml:space="preserve"> It is acceptable to pursue advertisements or sponsorship for club and District newsletters, websites, conference programs, and events, the revenue from which is used to offset production costs.</t>
    </r>
  </si>
  <si>
    <r>
      <rPr>
        <b/>
        <sz val="14"/>
        <rFont val="Arial"/>
        <family val="2"/>
      </rPr>
      <t>D.</t>
    </r>
    <r>
      <rPr>
        <sz val="14"/>
        <rFont val="Arial"/>
        <family val="2"/>
      </rPr>
      <t xml:space="preserve"> Entertainment books or diner’s books may be sold. No other items may be bought and resold.</t>
    </r>
  </si>
  <si>
    <r>
      <rPr>
        <b/>
        <sz val="14"/>
        <rFont val="Arial"/>
        <family val="2"/>
      </rPr>
      <t>E.</t>
    </r>
    <r>
      <rPr>
        <sz val="14"/>
        <rFont val="Arial"/>
        <family val="2"/>
      </rPr>
      <t xml:space="preserve"> The Toastmasters name shall not be used in connection with non-educational events.</t>
    </r>
  </si>
  <si>
    <r>
      <rPr>
        <b/>
        <sz val="14"/>
        <rFont val="Arial"/>
        <family val="2"/>
      </rPr>
      <t xml:space="preserve">F. </t>
    </r>
    <r>
      <rPr>
        <sz val="14"/>
        <rFont val="Arial"/>
        <family val="2"/>
      </rPr>
      <t>Funds shall not be raised for social events for other charitable causes; for setting up a fund, such as a scholarship or educational fund; nor to support a campaign for a candidate at any level inside or outside the organization.</t>
    </r>
  </si>
  <si>
    <r>
      <rPr>
        <b/>
        <sz val="14"/>
        <rFont val="Arial"/>
        <family val="2"/>
      </rPr>
      <t>G.</t>
    </r>
    <r>
      <rPr>
        <sz val="14"/>
        <rFont val="Arial"/>
        <family val="2"/>
      </rPr>
      <t xml:space="preserve"> Competitive and recreational fundraising events not directly related to the Toastmasters purpose, such as golf tournaments or walkathons, shall not be organized or participated in.</t>
    </r>
  </si>
  <si>
    <r>
      <rPr>
        <b/>
        <sz val="14"/>
        <rFont val="Arial"/>
        <family val="2"/>
      </rPr>
      <t xml:space="preserve">H. </t>
    </r>
    <r>
      <rPr>
        <sz val="14"/>
        <rFont val="Arial"/>
        <family val="2"/>
      </rPr>
      <t>Any event that has a high degree of risk, including risk of injury or death, is prohibited.</t>
    </r>
  </si>
  <si>
    <r>
      <t xml:space="preserve">Travel that </t>
    </r>
    <r>
      <rPr>
        <u/>
        <sz val="14"/>
        <rFont val="Arial"/>
        <family val="2"/>
      </rPr>
      <t>may</t>
    </r>
    <r>
      <rPr>
        <sz val="14"/>
        <rFont val="Arial"/>
        <family val="2"/>
      </rPr>
      <t xml:space="preserve"> be paid by Districts: </t>
    </r>
  </si>
  <si>
    <r>
      <t xml:space="preserve">Travel that </t>
    </r>
    <r>
      <rPr>
        <u/>
        <sz val="14"/>
        <rFont val="Arial"/>
        <family val="2"/>
      </rPr>
      <t>may</t>
    </r>
    <r>
      <rPr>
        <sz val="14"/>
        <rFont val="Arial"/>
        <family val="2"/>
      </rPr>
      <t xml:space="preserve"> be paid by Districts for District Director, Program Quality Director, and Club Growth Director:</t>
    </r>
  </si>
  <si>
    <r>
      <t xml:space="preserve">Travel that </t>
    </r>
    <r>
      <rPr>
        <u/>
        <sz val="14"/>
        <rFont val="Arial"/>
        <family val="2"/>
      </rPr>
      <t>may</t>
    </r>
    <r>
      <rPr>
        <sz val="14"/>
        <rFont val="Arial"/>
        <family val="2"/>
      </rPr>
      <t xml:space="preserve"> be paid by Districts for the Immediate Past District Director:</t>
    </r>
  </si>
  <si>
    <r>
      <t xml:space="preserve">- Districts </t>
    </r>
    <r>
      <rPr>
        <u/>
        <sz val="14"/>
        <rFont val="Arial"/>
        <family val="2"/>
      </rPr>
      <t>do not</t>
    </r>
    <r>
      <rPr>
        <sz val="14"/>
        <rFont val="Arial"/>
        <family val="2"/>
      </rPr>
      <t xml:space="preserve"> provide any expense payments to speech contestants attending the International Convention.</t>
    </r>
  </si>
  <si>
    <r>
      <rPr>
        <b/>
        <sz val="14"/>
        <rFont val="Arial"/>
        <family val="2"/>
      </rPr>
      <t>Policy 8.3, Section 2A:</t>
    </r>
    <r>
      <rPr>
        <sz val="14"/>
        <rFont val="Arial"/>
        <family val="2"/>
      </rPr>
      <t xml:space="preserve"> District expenses paid by Districts are governed by Article XII, Section (a) of the District Administrative Bylaws. Expense reimbursements to District leaders must be included in the District budget.</t>
    </r>
  </si>
  <si>
    <r>
      <rPr>
        <b/>
        <sz val="14"/>
        <rFont val="Arial"/>
        <family val="2"/>
      </rPr>
      <t xml:space="preserve">Policy 8.3, Section 2D: </t>
    </r>
    <r>
      <rPr>
        <sz val="14"/>
        <rFont val="Arial"/>
        <family val="2"/>
      </rPr>
      <t>For International Convention, Districts may reimburse the District Director, Program Quality Director, and Club Growth Director for registration and lodging expenses not paid by World Headquarters. Meals may be reimbursed up to $50 USD per day (with receipts) when Toastmasters International does not provide three (3) meals.</t>
    </r>
  </si>
  <si>
    <r>
      <rPr>
        <b/>
        <sz val="14"/>
        <rFont val="Arial"/>
        <family val="2"/>
      </rPr>
      <t>Policy 8.3, Section 2G:</t>
    </r>
    <r>
      <rPr>
        <sz val="14"/>
        <rFont val="Arial"/>
        <family val="2"/>
      </rPr>
      <t xml:space="preserve"> Registration includes conference or convention registration and ticketed events and meals that are part of the conference or convention.</t>
    </r>
  </si>
  <si>
    <r>
      <rPr>
        <b/>
        <sz val="14"/>
        <rFont val="Arial"/>
        <family val="2"/>
      </rPr>
      <t xml:space="preserve">Policy 8.3, Section 2I: </t>
    </r>
    <r>
      <rPr>
        <sz val="14"/>
        <rFont val="Arial"/>
        <family val="2"/>
      </rPr>
      <t>All expenses listed in this section must be substantiated by receipts.</t>
    </r>
  </si>
  <si>
    <r>
      <rPr>
        <b/>
        <sz val="14"/>
        <rFont val="Arial"/>
        <family val="2"/>
      </rPr>
      <t>Policy 8.3, Section 2J:</t>
    </r>
    <r>
      <rPr>
        <sz val="14"/>
        <rFont val="Arial"/>
        <family val="2"/>
      </rPr>
      <t xml:space="preserve"> Districts may reimburse the District Director, Program Quality Director, and Club Growth Director for reasonable travel expenses listed below that are not paid by World Headquarters for International Convention, August and Mid-year District Leader Training. Districts must not use District funds to reimburse remote District leaders for any costs remaining between the covered and actual expense in World Headquarters approved travel. Examples of reasonable expenses include:</t>
    </r>
  </si>
  <si>
    <r>
      <rPr>
        <b/>
        <sz val="14"/>
        <rFont val="Arial"/>
        <family val="2"/>
      </rPr>
      <t>Policy 8.3, Section 3A:</t>
    </r>
    <r>
      <rPr>
        <sz val="14"/>
        <rFont val="Arial"/>
        <family val="2"/>
      </rPr>
      <t xml:space="preserve"> Reimbursement of travel expenses is based on full participation and attendance.</t>
    </r>
  </si>
  <si>
    <r>
      <rPr>
        <b/>
        <sz val="14"/>
        <rFont val="Arial"/>
        <family val="2"/>
      </rPr>
      <t xml:space="preserve">Policy 8.3, Section 3B: </t>
    </r>
    <r>
      <rPr>
        <sz val="14"/>
        <rFont val="Arial"/>
        <family val="2"/>
      </rPr>
      <t>Allowable travel expenses may include up to round-trip airfare or other public transportation (coach) or mileage up to the current charitable standard mileage rate in effect for federal income tax purposes by the United States Internal Revenue Service (IRS) by the most direct route for the following individuals:</t>
    </r>
  </si>
  <si>
    <r>
      <rPr>
        <b/>
        <sz val="14"/>
        <rFont val="Arial"/>
        <family val="2"/>
      </rPr>
      <t>Policy 8.3, Section 3C:</t>
    </r>
    <r>
      <rPr>
        <sz val="14"/>
        <rFont val="Arial"/>
        <family val="2"/>
      </rPr>
      <t xml:space="preserve"> Travel expenses exclude motor vehicle rentals, gasoline, and incidental expenses.</t>
    </r>
  </si>
  <si>
    <r>
      <rPr>
        <b/>
        <sz val="14"/>
        <rFont val="Arial"/>
        <family val="2"/>
      </rPr>
      <t>Policy 8.3, Section 3D:</t>
    </r>
    <r>
      <rPr>
        <sz val="14"/>
        <rFont val="Arial"/>
        <family val="2"/>
      </rPr>
      <t xml:space="preserve"> If a District leader's registered domicile is outside the geographic boundaries of the District in which they are serving, reimbursement is based either on the residence at the time of the election or on the farthest geographic boundary of the District, whichever is less.</t>
    </r>
  </si>
  <si>
    <r>
      <rPr>
        <b/>
        <sz val="14"/>
        <rFont val="Arial"/>
        <family val="2"/>
      </rPr>
      <t>Policy 8.3, Section 3E:</t>
    </r>
    <r>
      <rPr>
        <sz val="14"/>
        <rFont val="Arial"/>
        <family val="2"/>
      </rPr>
      <t xml:space="preserve"> If a District leader moves out of the geographic boundaries of the District from which that District leader was elected, reimbursement is based either on the residence at the time of election or on the current residence, whichever is less.</t>
    </r>
  </si>
  <si>
    <r>
      <rPr>
        <b/>
        <sz val="14"/>
        <rFont val="Arial"/>
        <family val="2"/>
      </rPr>
      <t>Policy 8.3, Section 3F:</t>
    </r>
    <r>
      <rPr>
        <sz val="14"/>
        <rFont val="Arial"/>
        <family val="2"/>
      </rPr>
      <t xml:space="preserve"> Districts do not provide any expense payments to speech contestants attending the International Convention.</t>
    </r>
  </si>
  <si>
    <r>
      <rPr>
        <b/>
        <sz val="14"/>
        <rFont val="Arial"/>
        <family val="2"/>
      </rPr>
      <t xml:space="preserve">Policy 8.3, Section 2A: </t>
    </r>
    <r>
      <rPr>
        <sz val="14"/>
        <rFont val="Arial"/>
        <family val="2"/>
      </rPr>
      <t>District expenses paid by Districts are governed by Article XII, Section (a) of the District Administrative Bylaws. Expense reimbursements to District leaders must be included in the District budget.</t>
    </r>
  </si>
  <si>
    <r>
      <rPr>
        <b/>
        <sz val="14"/>
        <rFont val="Arial"/>
        <family val="2"/>
      </rPr>
      <t>Policy 8.3, Section 2B:</t>
    </r>
    <r>
      <rPr>
        <sz val="14"/>
        <rFont val="Arial"/>
        <family val="2"/>
      </rPr>
      <t xml:space="preserve"> For Mid-Year District Leader Training, Districts may reimburse the District Director, Program Quality Director, and Club Growth Director for lodging expenses not paid by World Headquarters. Meals may be reimbursed up to $50 USD per day (with receipts) when Toastmasters International does not provide three (3) meals.</t>
    </r>
  </si>
  <si>
    <r>
      <rPr>
        <b/>
        <sz val="14"/>
        <rFont val="Arial"/>
        <family val="2"/>
      </rPr>
      <t xml:space="preserve">Policy 8.3, Section 2C: </t>
    </r>
    <r>
      <rPr>
        <sz val="14"/>
        <rFont val="Arial"/>
        <family val="2"/>
      </rPr>
      <t>For August District Leader Training, Districts may reimburse the District Director, Program Quality Director, Club Growth Director, and other leaders for whom training is provided and authorized by Toastmasters International, for lodging expenses not paid by World Headquarters. Meals may be reimbursed up to $50 USD per day (with receipts) when Toastmasters International does not provide three (3) meals.</t>
    </r>
  </si>
  <si>
    <r>
      <t xml:space="preserve">Policy 8.3, Section 2D: </t>
    </r>
    <r>
      <rPr>
        <sz val="14"/>
        <rFont val="Arial"/>
        <family val="2"/>
      </rPr>
      <t>For International Convention, Districts may reimburse the District Director, Program Quality Director, and Club Growth Director for registration and lodging expenses not paid by World Headquarters. Meals may be reimbursed up to $50 USD per day (with receipts) when Toastmasters International does not provide three (3) meals.</t>
    </r>
  </si>
  <si>
    <r>
      <t xml:space="preserve">Policy 8.3, Section 2I: </t>
    </r>
    <r>
      <rPr>
        <sz val="14"/>
        <rFont val="Arial"/>
        <family val="2"/>
      </rPr>
      <t>All expenses listed in this section must be substantiated by receipts.</t>
    </r>
  </si>
  <si>
    <t xml:space="preserve">- All revenues and expenses should be budgeted in the month the event is expected to happen, in this case all in October or all in November. Prepaid expenses and deferred revenues are permitted, just make sure all Oct/November Event related revenues and expenses have the correct event period when entered into the Accounting System or Concur. </t>
  </si>
  <si>
    <t>ET-Reimbursements - Registration &amp; Tickets</t>
  </si>
  <si>
    <t xml:space="preserve">- An exception can be requested for exceeding the budget percent maximum of 10% for Marketing Outside of Toastmasters. For this exception District Finance will need a detailed request emailed to districtreports@toastmasters.org, that includes the additional amount or percentage of the increase and details as to why the District needs to exceed this maximum. Do you have marketing plans? Club growth plans? Are these new plans or has the District previously seen a return on investment from programs like the ones you are budgeting for? Any details you can provide helps our internal review process. Please keep in mind it may take 1-2 weeks to receive the answer to your exception request so the request should be made well in advance of your District Council meeting. </t>
  </si>
  <si>
    <t>- A minimum of 5% must be budgeted in this category.</t>
  </si>
  <si>
    <t>- Convention Registration costs, excluding any Smedley fund activities and donations.</t>
  </si>
  <si>
    <t xml:space="preserve">- Convention Registration costs, excluding any Smedley fund activities and donations. - If not paid by World Headquarters </t>
  </si>
  <si>
    <t>- Districts may not pay speaker fees. Instead the District may reimburse the speaker for travel, lodging, and food expenses related to their trip to come speak. These reimbursement expectations should be communicated to the speaker and budgeted under the Travel, Lodging, and Food and Meals tabs. We recommend not exceeding the up to $50 USD per day (with receipts) limitation for food reimbursement.</t>
  </si>
  <si>
    <t xml:space="preserve">- The District may reimburse mileage, but may not reimburse car rental and fuel expenses. </t>
  </si>
  <si>
    <t xml:space="preserve">- Meals should not be a requirement for any event, if trainings/events can be scheduled outside mealtimes it helps limit these expenses. If an event requires a meal it should not be lavish or excessive to make sure the  District does not exceed the Food and Meals percent maximum. </t>
  </si>
  <si>
    <t>Budget Exception for Exceeding Percent Maximum of 25%:</t>
  </si>
  <si>
    <t xml:space="preserve">- An exception can be requested for exceeding the budget percent maximum of 25% for Travel. For this exception District Finance will need a detailed request emailed to districtreports@toastmasters.org, that includes the additional amount or percentage of the increase and details as to why the District needs to exceed this maximum. Any details you can provide helps our internal review process. Please keep in mind it may take 1-2 weeks to receive the answer to your exception request so the request should be made well in advance of your District Council meeting. </t>
  </si>
  <si>
    <t>Budget Exception for Exceeding Percent Maximum of 15%:</t>
  </si>
  <si>
    <t xml:space="preserve">- An exception can be requested for exceeding the budget percent maximum of 15% for Lodging. For this exception District Finance will need a detailed request emailed to districtreports@toastmasters.org, that includes the additional amount or percentage of the increase and details as to why the District needs to exceed this maximum. Any details you can provide helps our internal review process. Please keep in mind it may take 1-2 weeks to receive the answer to your exception request so the request should be made well in advance of your District Council meeting. </t>
  </si>
  <si>
    <t>Here are some examples on what you could write about: What are the District's goals for the year regarding membership? 
Since these numbers are based off prior year's actual totals, what strategies have changed or remained the same compared to last year to ensure this budgeted revenue is met?</t>
  </si>
  <si>
    <t>Here are some examples on what you could write about: At this time, what is the plan for conference? What city/state/country will they be held? 
If the conference is not budgeted to net zero, explain why.  What is the profit for?  How do you justify the loss?
How many attendees are you budgeting for and at what cost each? About how much will the tickets cost per registrant?
How much are the venues budgeted to cost?
Did the prior term pay any expenses or receive any revenue for these conferences?
What is budgeted for the conference?</t>
  </si>
  <si>
    <t>Here are some examples on what you could write about: At this time, is the District planning on hosting an October/November event? If so, what city/state/country will they be held? 
If the October/November event is not budgeted to net zero, explain why.  What is the profit for?  Please note the event should not operate at a loss. 
How many attendees are you budgeting for and at what cost each? About how much will the tickets cost per registrant?
How much are the venues budgeted to cost?
Did the prior term pay any expenses or receive any revenue for this event?
What is budgeted for the October/November event?</t>
  </si>
  <si>
    <t>Here are some examples on what you could write about: How many events will be held? What is each event for? What will the funds be used for?</t>
  </si>
  <si>
    <t>Here are some examples on what you could write about:  What is the main focus for your District? What events are planned? What is being done differently or the same as last year?</t>
  </si>
  <si>
    <t>Here are some examples on what you could write about: What is the main focus for your District? What events are planned? What is being done differently or the same as last year?</t>
  </si>
  <si>
    <t>Here are some examples on what you could write about: What is the main focus for your District?
What events are planned? What incentive programs are planned? What are the requirements of the incentive plans? What are the incentive options? Are the incentives limited in some way to ensure the budget isn't exceeded? 
What is being done differently or the same as last year?</t>
  </si>
  <si>
    <t>Here are some examples on what you could write about: What is the main focus for your District?
What events are planned? What incentive programs are planned? What are the requirements of the incentive plans? What are the reward options? Are the rewards/awards limited in some way to ensure the budget isn't exceeded? 
What is being done differently or the same as last year?</t>
  </si>
  <si>
    <t>Here are some examples on what you could write about: What is the main focus for your District? Are there any maximums for your District to keep travel costs at a minimum? Who is budgeted to be reimbursed for travel?
What events are being budgeted to be reimbursed for travel?</t>
  </si>
  <si>
    <t>Here are some examples on what you could write about: What is the main focus for your District? Are there any maximums for your District to keep food and meal costs at a minimum? Who is budgeted to be reimbursed for food and meals? What events are being budgeted to be reimbursed for food and meals?</t>
  </si>
  <si>
    <t>Here are some examples on what you could write about: What is the main focus for your District? Are there any maximums for your District to keep lodging costs at a minimum? Who is budgeted to be reimbursed for lodging? What events are being budgeted to be reimbursed for lodging? What is being done differently or the same as last year?</t>
  </si>
  <si>
    <r>
      <t xml:space="preserve">Protocol 8.4, Section 5G: </t>
    </r>
    <r>
      <rPr>
        <sz val="14"/>
        <rFont val="Arial"/>
        <family val="2"/>
      </rPr>
      <t>The following items must necessarily break even or turn a profit (revenue earned must be equal to or greater than expenses incurred):</t>
    </r>
    <r>
      <rPr>
        <b/>
        <sz val="14"/>
        <rFont val="Arial"/>
        <family val="2"/>
      </rPr>
      <t xml:space="preserve">
</t>
    </r>
  </si>
  <si>
    <t>- Annual Conference</t>
  </si>
  <si>
    <t>- Fundraising</t>
  </si>
  <si>
    <t>- District store</t>
  </si>
  <si>
    <t>Here are some examples on what you could write about: Does the District have a District Store?  Are all the costs from Toastmasters International products? If not from World Headquarters, what are the other costs? When is the District Store available to the members? If your District is not operating a District Store, you can just put none or N/A in the Narritives section below</t>
  </si>
  <si>
    <r>
      <t xml:space="preserve">Protocol 7.1, Section 10C: </t>
    </r>
    <r>
      <rPr>
        <sz val="14"/>
        <rFont val="Arial"/>
        <family val="2"/>
      </rPr>
      <t>The event must be budgeted, self-funded, and cannot result in a financial loss.</t>
    </r>
    <r>
      <rPr>
        <b/>
        <sz val="14"/>
        <rFont val="Arial"/>
        <family val="2"/>
      </rPr>
      <t xml:space="preserve">
</t>
    </r>
  </si>
  <si>
    <t xml:space="preserve">In this section we will be providing some additional information and direction regarding your budgeting process. Including the use of this template. </t>
  </si>
  <si>
    <t>Background:</t>
  </si>
  <si>
    <t>All Districts funds, regardless of the source of those funds, are Toastmasters International funds. This money is entrusted to the District so it can carry out its mission and achieve the major goals of the organization.</t>
  </si>
  <si>
    <t>The budget should focus on directing financial resources toward achieving the District mission: we build new clubs and support all clubs in achieving excellence.</t>
  </si>
  <si>
    <t>Funds are to be used by Districts in ways which benefit the clubs and members of Toastmasters International within the District specifically, to promote educational growth, increase membership in clubs, and establish new clubs.</t>
  </si>
  <si>
    <r>
      <rPr>
        <u/>
        <sz val="10"/>
        <rFont val="Arial"/>
        <family val="2"/>
      </rPr>
      <t>Your budget should match the use of funds against the goals set in your District success plan.</t>
    </r>
    <r>
      <rPr>
        <sz val="10"/>
        <rFont val="Arial"/>
        <family val="2"/>
      </rPr>
      <t xml:space="preserve"> By translating the District success plan into dollars, you can evaluate the worth of what you intend to do. The more important the goal, the more support it should receive when developing a budget. If a District’s budget does not reflect the major goals of Toastmasters International or meet the budget standards established by Toastmasters International, then the District may be asked to resubmit its budget.</t>
    </r>
  </si>
  <si>
    <t>Timeline:</t>
  </si>
  <si>
    <t>July/August:</t>
  </si>
  <si>
    <t>As a team, complete the Annual Budget Template. The District Director, Program Quality Director, Club Growth Director and Finance Manager should work together to complete the budget.</t>
  </si>
  <si>
    <t>August/Early September:</t>
  </si>
  <si>
    <t xml:space="preserve">Review and make any necessary adjustments requested by the District Finance Team until they say that the budget template is approved by District Finance. </t>
  </si>
  <si>
    <t xml:space="preserve">Send a finalized draft of the budget (this includes completed Narratives) to the District Finance Team for their review. If any exceptions are being requested, this is also the time to send those requests to the District Finance team. </t>
  </si>
  <si>
    <t>→</t>
  </si>
  <si>
    <t>September:</t>
  </si>
  <si>
    <t xml:space="preserve">Host the District Council Meeting by September 30 </t>
  </si>
  <si>
    <t>Vote on the District Budget</t>
  </si>
  <si>
    <t xml:space="preserve">- All revenues and expenses should be budgeted in the month the event is expected to happen, in this case usually most District Conference are in April or May, but there is an opion to have it in late March. Prepaid expenses and deferred revenues are permitted, just make sure all Conference related revenues and expenses have the correct event period when entered into the Accounting System or Concur. </t>
  </si>
  <si>
    <t>You can print or save your summary page as a PDF by going to the summary tab and selecting 'File' and 'Print'</t>
  </si>
  <si>
    <t>−</t>
  </si>
  <si>
    <t>Protocol 8.4, Section 4C: A budgeted loss, whereby budgeted expenses exceed budgeted revenues, is not permitted.</t>
  </si>
  <si>
    <t xml:space="preserve">Most budget categories are assigned a percent maximum and only one category is assigned a percent minimum. These percentages are based on your projected membership revenue amount for the year. You can find more information on this in Protocol 8.4, Section 5G. They are also mapped out on the summary page here. </t>
  </si>
  <si>
    <t>Budget Summary Tab:</t>
  </si>
  <si>
    <t>Narratives Tab:</t>
  </si>
  <si>
    <t>Membership Dues Allocation Tab:</t>
  </si>
  <si>
    <t xml:space="preserve">TI Allocation Tab: </t>
  </si>
  <si>
    <t xml:space="preserve">This monthly TI Allocation amount will be provided by District Finance in mid/late July. It will be in the document with the projected membership revenue. </t>
  </si>
  <si>
    <t xml:space="preserve">All Budget Category Tabs: </t>
  </si>
  <si>
    <t xml:space="preserve">Narratives </t>
  </si>
  <si>
    <t xml:space="preserve">Helpful Notes </t>
  </si>
  <si>
    <t xml:space="preserve">Related Policies and Protocols </t>
  </si>
  <si>
    <t xml:space="preserve">At the bottom of each budget tab there will be a helpful notes section to providing notes and reminders that are related to each specific tab. </t>
  </si>
  <si>
    <t xml:space="preserve">At the bottom of each budget tab there will be a Policy and Protocol section calling out relevant policies and protocols that should be considered while budgeting and while operating during the year related to each specific tab. </t>
  </si>
  <si>
    <t>Budget Amounts</t>
  </si>
  <si>
    <t xml:space="preserve">If none of the pre-populated account labels make sense for the expense you are budgeting, you can use the dropdown menu on the blank account label cells to add a different one. </t>
  </si>
  <si>
    <t>Chart of Accounts, Upload Sheet Pull, and Upload Template tabs:</t>
  </si>
  <si>
    <t xml:space="preserve">You should not be able to delete these tabs, but if you somehow have the opportunity, please do not delete or remove these tabs. These are for internal use for the District Finance Team to upload the budget into the District Accounting System </t>
  </si>
  <si>
    <t xml:space="preserve">If you have any questions or concerns, please reach out to the District Finance Team districtquestions@toastmasters.org or districtreports@toastmasters.org. Happy Budgeting! </t>
  </si>
  <si>
    <t xml:space="preserve">For the signed summary page we accept physical signatures or electronic signatures from applications like DocuSign and Adobe Sign.  </t>
  </si>
  <si>
    <t>To assist with this, the net income/loss amount will be highlighted red if your budget is reporting a loss, as shown below.</t>
  </si>
  <si>
    <t xml:space="preserve">When any categories are out of compliance you will see these error messages. Once the categories related to the errors are addressed, the error messages should disappear. </t>
  </si>
  <si>
    <t xml:space="preserve">The projected membership revenue will be provided by District Finance in mid/late July. The document provided will also include the monthly TI Allocation amount. </t>
  </si>
  <si>
    <t xml:space="preserve">Each budget category tab will begin with the entry of amounts for each month. Please select the most relevant account label for the expenses you are entering. There are common account labels pre-populated on each tab, but a list of account labels can also be found on the Chart of Accounts tab of the budget. </t>
  </si>
  <si>
    <t xml:space="preserve">At the bottom of each budget tab there will be a narratives section to explain more about the District's specific plans for the related category. The narratives on each budget tab will also pull to the Narratives Tab so they can also be read or reviewed all together. </t>
  </si>
  <si>
    <t>Lodging Expenses</t>
  </si>
  <si>
    <r>
      <t>After the template is approved by District Finance, send the budget template to the District Council members for their review</t>
    </r>
    <r>
      <rPr>
        <u/>
        <sz val="10"/>
        <rFont val="Arial"/>
        <family val="2"/>
      </rPr>
      <t xml:space="preserve"> at least two weeks prior to the District Council meeting.</t>
    </r>
  </si>
  <si>
    <t xml:space="preserve">Submit the District Council approved District budget template and signed budget summary page to the District Finance Team at World Headquarters. The District Director, Program Quality Director, Club Growth Director and Finance Manager need to sign the budget summary page. </t>
  </si>
  <si>
    <t>This page summarizes the narratives provided from each budget tab, so this sheet has been fully locked. If edits need to be made to an individual narrative portion, please make the edit on the respective budget tab.</t>
  </si>
  <si>
    <t xml:space="preserve">This page summarizes the amounts put on each tab and makes the overall net income/loss, percent maximum, and percent minimum calculations to ensure you are staying within the budgeting standards set in the Toastmasters International Governing Documents. There are a few reminders to help you along. The first step will be to select your District number at the top of the Sumary tab. </t>
  </si>
  <si>
    <t>Per email.   We are focused on retention and growth of members and clubs</t>
  </si>
  <si>
    <t xml:space="preserve">Our conference will be a net zero event; this year we are researching non-traditional (not expensive hotel) spaces to bring the cost to attendees down; we also have a few people who are interested in fundraising to offset costs further. </t>
  </si>
  <si>
    <t>Our November In Person TLI event will be net zero with a strong preference toward free space.  Meals will be independent of the event.</t>
  </si>
  <si>
    <t>We do not fundraise independently of our net zero conference.</t>
  </si>
  <si>
    <t>We do not offer a district store.</t>
  </si>
  <si>
    <t>$1000 Distinguished club incentives
$1260 Incoming DEC name tags &amp; recognition
$1800 DEC recognition and incentives
$800 Education materials for club officers</t>
  </si>
  <si>
    <t>$1080 LinkedIn Sales Navigator connecting and tracking contacts
$150 SHRM Advertising
$400 Club incentives for guests and sharing information about new clubs
$150 Other Marketing Opportunities</t>
  </si>
  <si>
    <t>$1000 Building New Clubs - 10 new club banners @$100
$300 - Supplies
$360 - Club Growth mailings
$600  Other club growth incentives
$1740 Membership growth incentives
$1000 Membership retention incentives</t>
  </si>
  <si>
    <t>$50 per month - Mail Chimp - (Weekly News and other email campaigns) $600
$60 per month District Meetup (two accounts) $720
$100 per month - Other advertising $1200
$300 - Media contact lists and other PR research
$213 - Materials for distribution
$1100 PR announcements, press releases</t>
  </si>
  <si>
    <t>$100 - Voting platform and business meeting expenses
$100 web site expenses
$900 District Zoom licenses
$1200 - Postage to distribute awards and recognition</t>
  </si>
  <si>
    <t>$3900 District and Program Quality incentives
$655 - individual member recognition</t>
  </si>
  <si>
    <t>Other than District-provided trophies, contests are expected to be net zero.  Free locations are strongly encouraged, pot-luck and donated refreshments are the norm.  2 Contests
$900 Area Contests - 4 Trophies per area x 17 Areas = 68 Trophies @ $13 per Trophy
$300 Division Contests - 4 Trophies per Division x 4 Divisions = 16 Trophies @ $19 per Trophy 
Certificates/stationery estimated at  $12 per contest                                            
$180 District Contests - 4 Trophies @ $30 per Trophy = $100; $80 Certificates, other expenses, etc.</t>
  </si>
  <si>
    <t>August and January travel largely indicate additional expenses incurred during training.   While we will not hold hybrid monthly DEC meetings, we will be supporting the in person training/networking events throughout the District as well as new club development</t>
  </si>
  <si>
    <t>Trio per diem for trio is $50/day in August and January.  Historically DEC food costs were in this category, but rather than having hybrid DEC meetings, we will have in person training and fellowship events with a food option.  Geographically division-based events will bring greater participation.</t>
  </si>
  <si>
    <t>District Officer Training is the only lodging expense we cover over the course of a year.  Any lodging incurred by a conference speaker will be part of the net zero cost for that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</si>
</sst>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mm\-yy;@"/>
    <numFmt numFmtId="166" formatCode="0.0%"/>
    <numFmt numFmtId="167" formatCode="mm/dd/yy;@"/>
    <numFmt numFmtId="168" formatCode="_(* #,##0.00_);_(* \(#,##0.00\);_(* \-??_);_(@_)"/>
    <numFmt numFmtId="169" formatCode="_(* #,##0_);_(* \(#,##0\);_(* \-??_);_(@_)"/>
    <numFmt numFmtId="170" formatCode="_(\$* #,##0.00_);_(\$* \(#,##0.00\);_(\$* \-??_);_(@_)"/>
  </numFmts>
  <fonts count="54" x14ac:knownFonts="1">
    <font>
      <sz val="10"/>
      <name val="Arial"/>
    </font>
    <font>
      <sz val="10"/>
      <name val="Arial"/>
      <family val="2"/>
    </font>
    <font>
      <sz val="16"/>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indexed="8"/>
      <name val="Verdana"/>
      <family val="2"/>
    </font>
    <font>
      <sz val="10"/>
      <name val="Tahoma"/>
      <family val="2"/>
    </font>
    <font>
      <sz val="14"/>
      <name val="Arial"/>
      <family val="2"/>
    </font>
    <font>
      <sz val="12"/>
      <name val="Arial"/>
      <family val="2"/>
    </font>
    <font>
      <u val="singleAccounting"/>
      <sz val="10"/>
      <name val="Arial"/>
      <family val="2"/>
    </font>
    <font>
      <u val="singleAccounting"/>
      <sz val="11"/>
      <name val="Calibri"/>
      <family val="2"/>
    </font>
    <font>
      <b/>
      <sz val="10"/>
      <color indexed="10"/>
      <name val="Arial"/>
      <family val="2"/>
    </font>
    <font>
      <b/>
      <sz val="10"/>
      <name val="Tahoma"/>
      <family val="2"/>
    </font>
    <font>
      <b/>
      <sz val="10"/>
      <color indexed="10"/>
      <name val="Tahoma"/>
      <family val="2"/>
    </font>
    <font>
      <b/>
      <u val="singleAccounting"/>
      <sz val="10"/>
      <name val="Tahoma"/>
      <family val="2"/>
    </font>
    <font>
      <u val="singleAccounting"/>
      <sz val="10"/>
      <name val="Arial"/>
      <family val="2"/>
    </font>
    <font>
      <sz val="10"/>
      <name val="Arial"/>
      <family val="2"/>
      <charset val="1"/>
    </font>
    <font>
      <b/>
      <sz val="10"/>
      <color rgb="FFFF0000"/>
      <name val="Arial"/>
      <family val="2"/>
      <charset val="1"/>
    </font>
    <font>
      <b/>
      <sz val="14"/>
      <name val="Arial"/>
      <family val="2"/>
    </font>
    <font>
      <sz val="10"/>
      <color rgb="FFFF0000"/>
      <name val="Tahoma"/>
      <family val="2"/>
    </font>
    <font>
      <sz val="14"/>
      <color rgb="FFFF0000"/>
      <name val="Arial"/>
      <family val="2"/>
    </font>
    <font>
      <b/>
      <u val="singleAccounting"/>
      <sz val="14"/>
      <name val="Arial"/>
      <family val="2"/>
    </font>
    <font>
      <sz val="14"/>
      <name val="Tahoma"/>
      <family val="2"/>
    </font>
    <font>
      <sz val="14"/>
      <name val="Calibri"/>
      <family val="2"/>
    </font>
    <font>
      <b/>
      <sz val="14"/>
      <name val="Tahoma"/>
      <family val="2"/>
    </font>
    <font>
      <b/>
      <u/>
      <sz val="14"/>
      <name val="Arial"/>
      <family val="2"/>
    </font>
    <font>
      <sz val="14"/>
      <name val="Arial"/>
      <family val="2"/>
      <charset val="1"/>
    </font>
    <font>
      <sz val="14"/>
      <color indexed="55"/>
      <name val="Arial"/>
      <family val="2"/>
    </font>
    <font>
      <sz val="14"/>
      <color indexed="10"/>
      <name val="Arial"/>
      <family val="2"/>
    </font>
    <font>
      <sz val="14"/>
      <color theme="0" tint="-0.34998626667073579"/>
      <name val="Arial"/>
      <family val="2"/>
    </font>
    <font>
      <u val="singleAccounting"/>
      <sz val="14"/>
      <name val="Calibri"/>
      <family val="2"/>
    </font>
    <font>
      <u val="singleAccounting"/>
      <sz val="14"/>
      <name val="Arial"/>
      <family val="2"/>
    </font>
    <font>
      <u/>
      <sz val="14"/>
      <name val="Arial"/>
      <family val="2"/>
    </font>
    <font>
      <b/>
      <sz val="10"/>
      <name val="Arial"/>
      <family val="2"/>
    </font>
    <font>
      <u/>
      <sz val="10"/>
      <name val="Arial"/>
      <family val="2"/>
    </font>
    <font>
      <sz val="10"/>
      <name val="Aptos Narrow"/>
      <family val="2"/>
    </font>
    <font>
      <i/>
      <sz val="10"/>
      <name val="Arial"/>
      <family val="2"/>
    </font>
    <font>
      <b/>
      <sz val="10"/>
      <name val="Aptos Narrow"/>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3"/>
        <bgColor indexed="64"/>
      </patternFill>
    </fill>
    <fill>
      <patternFill patternType="solid">
        <fgColor rgb="FFFFFFFF"/>
        <bgColor rgb="FFFFFFCC"/>
      </patternFill>
    </fill>
    <fill>
      <patternFill patternType="solid">
        <fgColor theme="0" tint="-0.249977111117893"/>
        <bgColor indexed="64"/>
      </patternFill>
    </fill>
    <fill>
      <patternFill patternType="solid">
        <fgColor rgb="FFFFFFFF"/>
        <bgColor indexed="64"/>
      </patternFill>
    </fill>
    <fill>
      <patternFill patternType="solid">
        <fgColor rgb="FFE9E8DF"/>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rgb="FF333333"/>
      </left>
      <right style="thin">
        <color rgb="FF333333"/>
      </right>
      <top style="thin">
        <color rgb="FF333333"/>
      </top>
      <bottom style="thin">
        <color rgb="FF333333"/>
      </bottom>
      <diagonal/>
    </border>
    <border>
      <left/>
      <right/>
      <top style="thin">
        <color indexed="64"/>
      </top>
      <bottom style="thin">
        <color indexed="64"/>
      </bottom>
      <diagonal/>
    </border>
    <border>
      <left/>
      <right/>
      <top/>
      <bottom style="thin">
        <color indexed="64"/>
      </bottom>
      <diagonal/>
    </border>
    <border>
      <left style="thin">
        <color indexed="64"/>
      </left>
      <right style="thin">
        <color rgb="FF333333"/>
      </right>
      <top style="thin">
        <color rgb="FF333333"/>
      </top>
      <bottom style="thin">
        <color rgb="FF333333"/>
      </bottom>
      <diagonal/>
    </border>
    <border>
      <left style="thin">
        <color rgb="FF333333"/>
      </left>
      <right style="thin">
        <color indexed="64"/>
      </right>
      <top style="thin">
        <color rgb="FF333333"/>
      </top>
      <bottom style="thin">
        <color rgb="FF33333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n">
        <color rgb="FF333333"/>
      </left>
      <right style="thin">
        <color rgb="FF333333"/>
      </right>
      <top style="thin">
        <color rgb="FF333333"/>
      </top>
      <bottom/>
      <diagonal/>
    </border>
    <border>
      <left style="thin">
        <color indexed="64"/>
      </left>
      <right style="thin">
        <color indexed="64"/>
      </right>
      <top style="thin">
        <color indexed="64"/>
      </top>
      <bottom/>
      <diagonal/>
    </border>
    <border>
      <left style="thin">
        <color rgb="FF333333"/>
      </left>
      <right/>
      <top style="thin">
        <color rgb="FF333333"/>
      </top>
      <bottom style="thin">
        <color rgb="FF333333"/>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thin">
        <color rgb="FF333333"/>
      </right>
      <top style="thin">
        <color rgb="FF333333"/>
      </top>
      <bottom style="thin">
        <color rgb="FF333333"/>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s>
  <cellStyleXfs count="6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37" fontId="1" fillId="0" borderId="0"/>
    <xf numFmtId="0" fontId="1" fillId="23" borderId="7" applyNumberFormat="0" applyFont="0" applyAlignment="0" applyProtection="0"/>
    <xf numFmtId="0" fontId="17" fillId="20" borderId="8" applyNumberFormat="0" applyAlignment="0" applyProtection="0"/>
    <xf numFmtId="9" fontId="1" fillId="0" borderId="0" applyFont="0" applyFill="0" applyBorder="0" applyAlignment="0" applyProtection="0"/>
    <xf numFmtId="0" fontId="27" fillId="0" borderId="0" applyFill="0" applyBorder="0" applyProtection="0">
      <alignment horizontal="left" vertical="top"/>
    </xf>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2" fillId="0" borderId="0"/>
    <xf numFmtId="168" fontId="32" fillId="0" borderId="0" applyBorder="0" applyProtection="0"/>
    <xf numFmtId="170" fontId="32" fillId="0" borderId="0" applyBorder="0" applyProtection="0"/>
    <xf numFmtId="9" fontId="32" fillId="0" borderId="0" applyBorder="0" applyProtection="0"/>
    <xf numFmtId="0" fontId="33" fillId="0" borderId="0" applyBorder="0" applyProtection="0">
      <alignment horizontal="left" vertical="top"/>
    </xf>
    <xf numFmtId="0" fontId="1"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70">
    <xf numFmtId="0" fontId="0" fillId="0" borderId="0" xfId="0"/>
    <xf numFmtId="164" fontId="2" fillId="24" borderId="0" xfId="28" applyNumberFormat="1" applyFont="1" applyFill="1" applyBorder="1" applyProtection="1"/>
    <xf numFmtId="0" fontId="24" fillId="24" borderId="0" xfId="0" applyFont="1" applyFill="1"/>
    <xf numFmtId="0" fontId="23" fillId="24" borderId="0" xfId="0" applyFont="1" applyFill="1"/>
    <xf numFmtId="0" fontId="28" fillId="24" borderId="0" xfId="0" applyFont="1" applyFill="1" applyAlignment="1">
      <alignment horizontal="center"/>
    </xf>
    <xf numFmtId="43" fontId="28" fillId="24" borderId="0" xfId="28" applyFont="1" applyFill="1" applyAlignment="1" applyProtection="1"/>
    <xf numFmtId="0" fontId="28" fillId="24" borderId="0" xfId="0" applyFont="1" applyFill="1"/>
    <xf numFmtId="0" fontId="28" fillId="24" borderId="0" xfId="0" applyFont="1" applyFill="1" applyAlignment="1">
      <alignment horizontal="right"/>
    </xf>
    <xf numFmtId="0" fontId="22" fillId="24" borderId="0" xfId="0" applyFont="1" applyFill="1"/>
    <xf numFmtId="0" fontId="22" fillId="24" borderId="0" xfId="0" applyFont="1" applyFill="1" applyAlignment="1">
      <alignment horizontal="right"/>
    </xf>
    <xf numFmtId="43" fontId="28" fillId="24" borderId="0" xfId="28" applyFont="1" applyFill="1" applyAlignment="1" applyProtection="1">
      <alignment horizontal="right"/>
    </xf>
    <xf numFmtId="167" fontId="22" fillId="24" borderId="0" xfId="0" applyNumberFormat="1" applyFont="1" applyFill="1"/>
    <xf numFmtId="43" fontId="22" fillId="24" borderId="0" xfId="28" applyFont="1" applyFill="1" applyProtection="1"/>
    <xf numFmtId="0" fontId="22" fillId="24" borderId="0" xfId="39" applyNumberFormat="1" applyFont="1" applyFill="1"/>
    <xf numFmtId="0" fontId="29" fillId="24" borderId="0" xfId="43" applyFont="1" applyFill="1" applyAlignment="1" applyProtection="1">
      <alignment horizontal="center" vertical="top"/>
    </xf>
    <xf numFmtId="0" fontId="29" fillId="24" borderId="0" xfId="43" applyFont="1" applyFill="1" applyAlignment="1" applyProtection="1">
      <alignment horizontal="center"/>
    </xf>
    <xf numFmtId="0" fontId="22" fillId="24" borderId="0" xfId="39" applyNumberFormat="1" applyFont="1" applyFill="1" applyAlignment="1">
      <alignment horizontal="center" vertical="top" wrapText="1"/>
    </xf>
    <xf numFmtId="43" fontId="30" fillId="24" borderId="0" xfId="28" applyFont="1" applyFill="1" applyBorder="1" applyAlignment="1" applyProtection="1">
      <alignment horizontal="center"/>
    </xf>
    <xf numFmtId="43" fontId="28" fillId="24" borderId="0" xfId="39" applyNumberFormat="1" applyFont="1" applyFill="1" applyAlignment="1">
      <alignment horizontal="right"/>
    </xf>
    <xf numFmtId="164" fontId="28" fillId="24" borderId="0" xfId="39" applyNumberFormat="1" applyFont="1" applyFill="1"/>
    <xf numFmtId="164" fontId="22" fillId="24" borderId="0" xfId="39" applyNumberFormat="1" applyFont="1" applyFill="1"/>
    <xf numFmtId="164" fontId="28" fillId="24" borderId="0" xfId="39" applyNumberFormat="1" applyFont="1" applyFill="1" applyAlignment="1">
      <alignment horizontal="right"/>
    </xf>
    <xf numFmtId="164" fontId="28" fillId="24" borderId="0" xfId="28" applyNumberFormat="1" applyFont="1" applyFill="1" applyBorder="1" applyProtection="1"/>
    <xf numFmtId="0" fontId="29" fillId="24" borderId="0" xfId="43" applyFont="1" applyFill="1" applyAlignment="1" applyProtection="1">
      <alignment horizontal="right" vertical="top"/>
    </xf>
    <xf numFmtId="164" fontId="22" fillId="24" borderId="0" xfId="28" applyNumberFormat="1" applyFont="1" applyFill="1" applyAlignment="1" applyProtection="1"/>
    <xf numFmtId="164" fontId="28" fillId="24" borderId="0" xfId="28" applyNumberFormat="1" applyFont="1" applyFill="1" applyBorder="1" applyAlignment="1" applyProtection="1"/>
    <xf numFmtId="164" fontId="29" fillId="24" borderId="0" xfId="43" applyNumberFormat="1" applyFont="1" applyFill="1" applyAlignment="1" applyProtection="1">
      <alignment vertical="top"/>
    </xf>
    <xf numFmtId="0" fontId="22" fillId="24" borderId="0" xfId="39" applyNumberFormat="1" applyFont="1" applyFill="1" applyAlignment="1">
      <alignment vertical="top" wrapText="1"/>
    </xf>
    <xf numFmtId="43" fontId="22" fillId="24" borderId="0" xfId="28" applyFont="1" applyFill="1" applyAlignment="1" applyProtection="1"/>
    <xf numFmtId="0" fontId="28" fillId="24" borderId="0" xfId="43" applyFont="1" applyFill="1" applyProtection="1">
      <alignment horizontal="left" vertical="top"/>
    </xf>
    <xf numFmtId="0" fontId="28" fillId="24" borderId="0" xfId="39" applyNumberFormat="1" applyFont="1" applyFill="1" applyAlignment="1">
      <alignment horizontal="center" vertical="top"/>
    </xf>
    <xf numFmtId="0" fontId="25" fillId="0" borderId="0" xfId="0" applyFont="1"/>
    <xf numFmtId="0" fontId="31" fillId="0" borderId="0" xfId="0" applyFont="1" applyAlignment="1">
      <alignment vertical="top"/>
    </xf>
    <xf numFmtId="0" fontId="0" fillId="0" borderId="0" xfId="0" applyAlignment="1">
      <alignment vertical="top"/>
    </xf>
    <xf numFmtId="0" fontId="21" fillId="25" borderId="0" xfId="0" applyFont="1" applyFill="1" applyAlignment="1">
      <alignment horizontal="left"/>
    </xf>
    <xf numFmtId="0" fontId="21" fillId="0" borderId="0" xfId="0" applyFont="1" applyAlignment="1">
      <alignment horizontal="left"/>
    </xf>
    <xf numFmtId="0" fontId="26" fillId="0" borderId="0" xfId="0" applyFont="1" applyAlignment="1">
      <alignment horizontal="center" vertical="center"/>
    </xf>
    <xf numFmtId="0" fontId="0" fillId="0" borderId="0" xfId="0" applyAlignment="1">
      <alignment horizontal="left"/>
    </xf>
    <xf numFmtId="43" fontId="0" fillId="0" borderId="0" xfId="28" applyFont="1" applyProtection="1"/>
    <xf numFmtId="43" fontId="0" fillId="0" borderId="0" xfId="0" applyNumberFormat="1"/>
    <xf numFmtId="43" fontId="0" fillId="0" borderId="10" xfId="28" applyFont="1" applyBorder="1" applyProtection="1"/>
    <xf numFmtId="0" fontId="26" fillId="24" borderId="0" xfId="0" applyFont="1" applyFill="1" applyAlignment="1">
      <alignment horizontal="center" vertical="center"/>
    </xf>
    <xf numFmtId="43" fontId="24" fillId="24" borderId="0" xfId="0" applyNumberFormat="1" applyFont="1" applyFill="1"/>
    <xf numFmtId="0" fontId="23" fillId="24" borderId="0" xfId="0" applyFont="1" applyFill="1" applyAlignment="1">
      <alignment horizontal="left" vertical="top" wrapText="1"/>
    </xf>
    <xf numFmtId="164" fontId="24" fillId="24" borderId="0" xfId="0" applyNumberFormat="1" applyFont="1" applyFill="1"/>
    <xf numFmtId="0" fontId="23" fillId="24" borderId="0" xfId="0" applyFont="1" applyFill="1" applyAlignment="1">
      <alignment vertical="top" wrapText="1"/>
    </xf>
    <xf numFmtId="0" fontId="0" fillId="24" borderId="0" xfId="0" applyFill="1"/>
    <xf numFmtId="0" fontId="24" fillId="24" borderId="0" xfId="0" applyFont="1" applyFill="1" applyAlignment="1">
      <alignment horizontal="center"/>
    </xf>
    <xf numFmtId="0" fontId="1" fillId="0" borderId="0" xfId="0" applyFont="1"/>
    <xf numFmtId="43" fontId="26" fillId="0" borderId="0" xfId="28" applyFont="1" applyFill="1" applyAlignment="1" applyProtection="1">
      <alignment horizontal="center" vertical="center"/>
    </xf>
    <xf numFmtId="0" fontId="0" fillId="27" borderId="0" xfId="0" applyFill="1"/>
    <xf numFmtId="0" fontId="1" fillId="24" borderId="0" xfId="0" applyFont="1" applyFill="1"/>
    <xf numFmtId="0" fontId="34" fillId="31" borderId="16" xfId="0" applyFont="1" applyFill="1" applyBorder="1" applyAlignment="1">
      <alignment horizontal="left" vertical="top"/>
    </xf>
    <xf numFmtId="0" fontId="34" fillId="31" borderId="23" xfId="0" applyFont="1" applyFill="1" applyBorder="1" applyAlignment="1">
      <alignment horizontal="left" vertical="top"/>
    </xf>
    <xf numFmtId="0" fontId="34" fillId="24" borderId="17" xfId="0" applyFont="1" applyFill="1" applyBorder="1" applyAlignment="1">
      <alignment horizontal="left" vertical="top"/>
    </xf>
    <xf numFmtId="0" fontId="34" fillId="24" borderId="17" xfId="0" applyFont="1" applyFill="1" applyBorder="1" applyAlignment="1">
      <alignment vertical="top" wrapText="1"/>
    </xf>
    <xf numFmtId="0" fontId="34" fillId="24" borderId="52" xfId="0" applyFont="1" applyFill="1" applyBorder="1" applyAlignment="1">
      <alignment vertical="top" wrapText="1"/>
    </xf>
    <xf numFmtId="0" fontId="34" fillId="27" borderId="0" xfId="0" applyFont="1" applyFill="1" applyAlignment="1">
      <alignment horizontal="left" vertical="top"/>
    </xf>
    <xf numFmtId="0" fontId="34" fillId="27" borderId="18" xfId="0" applyFont="1" applyFill="1" applyBorder="1" applyAlignment="1">
      <alignment horizontal="left" vertical="top"/>
    </xf>
    <xf numFmtId="0" fontId="22" fillId="27" borderId="0" xfId="39" applyNumberFormat="1" applyFont="1" applyFill="1" applyAlignment="1">
      <alignment vertical="top" wrapText="1"/>
    </xf>
    <xf numFmtId="0" fontId="34" fillId="24" borderId="0" xfId="0" applyFont="1" applyFill="1"/>
    <xf numFmtId="0" fontId="36" fillId="24" borderId="0" xfId="0" applyFont="1" applyFill="1"/>
    <xf numFmtId="0" fontId="23" fillId="24" borderId="0" xfId="0" applyFont="1" applyFill="1" applyAlignment="1">
      <alignment horizontal="left"/>
    </xf>
    <xf numFmtId="0" fontId="23" fillId="24" borderId="0" xfId="0" applyFont="1" applyFill="1" applyAlignment="1">
      <alignment horizontal="right"/>
    </xf>
    <xf numFmtId="0" fontId="23" fillId="24" borderId="0" xfId="0" applyFont="1" applyFill="1" applyAlignment="1">
      <alignment horizontal="center"/>
    </xf>
    <xf numFmtId="0" fontId="34" fillId="24" borderId="0" xfId="0" applyFont="1" applyFill="1" applyAlignment="1">
      <alignment horizontal="center"/>
    </xf>
    <xf numFmtId="0" fontId="34" fillId="24" borderId="0" xfId="0" applyFont="1" applyFill="1" applyAlignment="1">
      <alignment horizontal="right"/>
    </xf>
    <xf numFmtId="164" fontId="37" fillId="24" borderId="0" xfId="28" applyNumberFormat="1" applyFont="1" applyFill="1" applyAlignment="1" applyProtection="1">
      <alignment horizontal="center" wrapText="1"/>
    </xf>
    <xf numFmtId="164" fontId="37" fillId="24" borderId="0" xfId="28" applyNumberFormat="1" applyFont="1" applyFill="1" applyAlignment="1" applyProtection="1">
      <alignment horizontal="center"/>
    </xf>
    <xf numFmtId="165" fontId="37" fillId="24" borderId="0" xfId="0" applyNumberFormat="1" applyFont="1" applyFill="1" applyAlignment="1">
      <alignment horizontal="center"/>
    </xf>
    <xf numFmtId="169" fontId="23" fillId="0" borderId="33" xfId="48" applyNumberFormat="1" applyFont="1" applyBorder="1" applyAlignment="1" applyProtection="1">
      <alignment horizontal="center" wrapText="1"/>
      <protection locked="0"/>
    </xf>
    <xf numFmtId="164" fontId="34" fillId="24" borderId="10" xfId="28" applyNumberFormat="1" applyFont="1" applyFill="1" applyBorder="1" applyAlignment="1" applyProtection="1">
      <alignment horizontal="center" wrapText="1"/>
    </xf>
    <xf numFmtId="0" fontId="34" fillId="24" borderId="27" xfId="0" applyFont="1" applyFill="1" applyBorder="1"/>
    <xf numFmtId="0" fontId="34" fillId="24" borderId="28" xfId="0" applyFont="1" applyFill="1" applyBorder="1"/>
    <xf numFmtId="43" fontId="34" fillId="24" borderId="0" xfId="29" applyNumberFormat="1" applyFont="1" applyFill="1" applyBorder="1" applyProtection="1"/>
    <xf numFmtId="164" fontId="23" fillId="24" borderId="0" xfId="28" applyNumberFormat="1" applyFont="1" applyFill="1" applyBorder="1" applyProtection="1"/>
    <xf numFmtId="164" fontId="23" fillId="0" borderId="12" xfId="28" applyNumberFormat="1" applyFont="1" applyFill="1" applyBorder="1" applyProtection="1">
      <protection locked="0"/>
    </xf>
    <xf numFmtId="164" fontId="23" fillId="24" borderId="12" xfId="28" applyNumberFormat="1" applyFont="1" applyFill="1" applyBorder="1" applyProtection="1"/>
    <xf numFmtId="164" fontId="34" fillId="24" borderId="0" xfId="28" applyNumberFormat="1" applyFont="1" applyFill="1" applyBorder="1" applyProtection="1"/>
    <xf numFmtId="164" fontId="34" fillId="24" borderId="10" xfId="28" applyNumberFormat="1" applyFont="1" applyFill="1" applyBorder="1" applyProtection="1"/>
    <xf numFmtId="0" fontId="23" fillId="24" borderId="27" xfId="0" applyFont="1" applyFill="1" applyBorder="1"/>
    <xf numFmtId="0" fontId="23" fillId="24" borderId="28" xfId="0" applyFont="1" applyFill="1" applyBorder="1"/>
    <xf numFmtId="0" fontId="34" fillId="24" borderId="26" xfId="0" applyFont="1" applyFill="1" applyBorder="1" applyAlignment="1">
      <alignment vertical="top"/>
    </xf>
    <xf numFmtId="0" fontId="23" fillId="0" borderId="12" xfId="0" applyFont="1" applyBorder="1" applyAlignment="1" applyProtection="1">
      <alignment horizontal="center"/>
      <protection locked="0"/>
    </xf>
    <xf numFmtId="0" fontId="38" fillId="24" borderId="0" xfId="0" applyFont="1" applyFill="1"/>
    <xf numFmtId="164" fontId="23" fillId="24" borderId="0" xfId="28" applyNumberFormat="1" applyFont="1" applyFill="1" applyProtection="1"/>
    <xf numFmtId="164" fontId="23" fillId="24" borderId="0" xfId="0" applyNumberFormat="1" applyFont="1" applyFill="1"/>
    <xf numFmtId="0" fontId="39" fillId="29" borderId="0" xfId="52" applyFont="1" applyFill="1" applyAlignment="1">
      <alignment horizontal="left"/>
    </xf>
    <xf numFmtId="0" fontId="38" fillId="27" borderId="0" xfId="0" applyFont="1" applyFill="1"/>
    <xf numFmtId="0" fontId="39" fillId="28" borderId="0" xfId="52" applyFont="1" applyFill="1" applyAlignment="1">
      <alignment horizontal="left"/>
    </xf>
    <xf numFmtId="0" fontId="40" fillId="24" borderId="32" xfId="0" applyFont="1" applyFill="1" applyBorder="1" applyAlignment="1">
      <alignment horizontal="left" indent="2"/>
    </xf>
    <xf numFmtId="164" fontId="23" fillId="24" borderId="11" xfId="0" applyNumberFormat="1" applyFont="1" applyFill="1" applyBorder="1"/>
    <xf numFmtId="0" fontId="38" fillId="24" borderId="0" xfId="0" applyFont="1" applyFill="1" applyAlignment="1">
      <alignment horizontal="left" indent="2"/>
    </xf>
    <xf numFmtId="0" fontId="23" fillId="27" borderId="0" xfId="0" applyFont="1" applyFill="1"/>
    <xf numFmtId="164" fontId="23" fillId="27" borderId="0" xfId="28" applyNumberFormat="1" applyFont="1" applyFill="1" applyProtection="1"/>
    <xf numFmtId="164" fontId="23" fillId="27" borderId="0" xfId="0" applyNumberFormat="1" applyFont="1" applyFill="1"/>
    <xf numFmtId="164" fontId="40" fillId="24" borderId="14" xfId="0" applyNumberFormat="1" applyFont="1" applyFill="1" applyBorder="1"/>
    <xf numFmtId="164" fontId="23" fillId="24" borderId="14" xfId="0" applyNumberFormat="1" applyFont="1" applyFill="1" applyBorder="1"/>
    <xf numFmtId="164" fontId="34" fillId="27" borderId="14" xfId="0" applyNumberFormat="1" applyFont="1" applyFill="1" applyBorder="1"/>
    <xf numFmtId="0" fontId="36" fillId="27" borderId="0" xfId="0" applyFont="1" applyFill="1"/>
    <xf numFmtId="0" fontId="41" fillId="24" borderId="17" xfId="0" applyFont="1" applyFill="1" applyBorder="1"/>
    <xf numFmtId="0" fontId="23" fillId="24" borderId="18" xfId="0" applyFont="1" applyFill="1" applyBorder="1"/>
    <xf numFmtId="0" fontId="23" fillId="24" borderId="17" xfId="0" applyFont="1" applyFill="1" applyBorder="1"/>
    <xf numFmtId="166" fontId="23" fillId="24" borderId="18" xfId="42" applyNumberFormat="1" applyFont="1" applyFill="1" applyBorder="1" applyProtection="1"/>
    <xf numFmtId="168" fontId="42" fillId="26" borderId="19" xfId="48" applyFont="1" applyFill="1" applyBorder="1" applyProtection="1">
      <protection locked="0"/>
    </xf>
    <xf numFmtId="166" fontId="23" fillId="24" borderId="0" xfId="42" applyNumberFormat="1" applyFont="1" applyFill="1" applyBorder="1" applyProtection="1"/>
    <xf numFmtId="166" fontId="41" fillId="24" borderId="0" xfId="42" applyNumberFormat="1" applyFont="1" applyFill="1" applyBorder="1" applyAlignment="1" applyProtection="1">
      <alignment horizontal="center"/>
    </xf>
    <xf numFmtId="166" fontId="41" fillId="24" borderId="18" xfId="42" applyNumberFormat="1" applyFont="1" applyFill="1" applyBorder="1" applyProtection="1"/>
    <xf numFmtId="166" fontId="34" fillId="24" borderId="0" xfId="42" applyNumberFormat="1" applyFont="1" applyFill="1" applyBorder="1" applyProtection="1"/>
    <xf numFmtId="0" fontId="43" fillId="24" borderId="0" xfId="0" applyFont="1" applyFill="1"/>
    <xf numFmtId="0" fontId="42" fillId="26" borderId="19" xfId="47" applyFont="1" applyFill="1" applyBorder="1" applyProtection="1">
      <protection locked="0"/>
    </xf>
    <xf numFmtId="0" fontId="38" fillId="24" borderId="17" xfId="0" applyFont="1" applyFill="1" applyBorder="1"/>
    <xf numFmtId="0" fontId="38" fillId="24" borderId="18" xfId="0" applyFont="1" applyFill="1" applyBorder="1" applyAlignment="1">
      <alignment horizontal="right"/>
    </xf>
    <xf numFmtId="0" fontId="38" fillId="24" borderId="0" xfId="28" applyNumberFormat="1" applyFont="1" applyFill="1" applyProtection="1"/>
    <xf numFmtId="43" fontId="38" fillId="24" borderId="19" xfId="0" applyNumberFormat="1" applyFont="1" applyFill="1" applyBorder="1"/>
    <xf numFmtId="0" fontId="36" fillId="24" borderId="17" xfId="0" applyFont="1" applyFill="1" applyBorder="1"/>
    <xf numFmtId="0" fontId="23" fillId="24" borderId="17" xfId="0" applyFont="1" applyFill="1" applyBorder="1" applyAlignment="1">
      <alignment wrapText="1"/>
    </xf>
    <xf numFmtId="0" fontId="23" fillId="24" borderId="0" xfId="0" applyFont="1" applyFill="1" applyAlignment="1">
      <alignment wrapText="1"/>
    </xf>
    <xf numFmtId="0" fontId="23" fillId="24" borderId="18" xfId="0" applyFont="1" applyFill="1" applyBorder="1" applyAlignment="1">
      <alignment wrapText="1"/>
    </xf>
    <xf numFmtId="0" fontId="44" fillId="24" borderId="0" xfId="0" applyFont="1" applyFill="1" applyAlignment="1">
      <alignment horizontal="center"/>
    </xf>
    <xf numFmtId="0" fontId="44" fillId="24" borderId="17" xfId="0" applyFont="1" applyFill="1" applyBorder="1" applyAlignment="1">
      <alignment wrapText="1"/>
    </xf>
    <xf numFmtId="0" fontId="44" fillId="24" borderId="18" xfId="0" applyFont="1" applyFill="1" applyBorder="1" applyAlignment="1">
      <alignment horizontal="center"/>
    </xf>
    <xf numFmtId="0" fontId="38" fillId="24" borderId="20" xfId="0" applyFont="1" applyFill="1" applyBorder="1"/>
    <xf numFmtId="0" fontId="23" fillId="24" borderId="21" xfId="0" applyFont="1" applyFill="1" applyBorder="1"/>
    <xf numFmtId="0" fontId="23" fillId="24" borderId="22" xfId="0" applyFont="1" applyFill="1" applyBorder="1"/>
    <xf numFmtId="0" fontId="34" fillId="24" borderId="17" xfId="0" applyFont="1" applyFill="1" applyBorder="1"/>
    <xf numFmtId="164" fontId="34" fillId="24" borderId="42" xfId="0" applyNumberFormat="1" applyFont="1" applyFill="1" applyBorder="1"/>
    <xf numFmtId="0" fontId="23" fillId="24" borderId="20" xfId="0" applyFont="1" applyFill="1" applyBorder="1"/>
    <xf numFmtId="0" fontId="41" fillId="24" borderId="15" xfId="0" applyFont="1" applyFill="1" applyBorder="1"/>
    <xf numFmtId="0" fontId="37" fillId="24" borderId="16" xfId="0" applyFont="1" applyFill="1" applyBorder="1" applyAlignment="1">
      <alignment horizontal="center"/>
    </xf>
    <xf numFmtId="0" fontId="37" fillId="24" borderId="23" xfId="0" applyFont="1" applyFill="1" applyBorder="1" applyAlignment="1">
      <alignment horizontal="center"/>
    </xf>
    <xf numFmtId="164" fontId="37" fillId="24" borderId="0" xfId="0" applyNumberFormat="1" applyFont="1" applyFill="1"/>
    <xf numFmtId="0" fontId="44" fillId="24" borderId="0" xfId="0" applyFont="1" applyFill="1" applyAlignment="1">
      <alignment wrapText="1"/>
    </xf>
    <xf numFmtId="0" fontId="45" fillId="24" borderId="0" xfId="0" applyFont="1" applyFill="1"/>
    <xf numFmtId="169" fontId="23" fillId="27" borderId="34" xfId="51" applyNumberFormat="1" applyFont="1" applyFill="1" applyBorder="1" applyAlignment="1" applyProtection="1"/>
    <xf numFmtId="169" fontId="23" fillId="0" borderId="34" xfId="51" applyNumberFormat="1" applyFont="1" applyBorder="1" applyAlignment="1" applyProtection="1">
      <protection locked="0"/>
    </xf>
    <xf numFmtId="164" fontId="34" fillId="24" borderId="11" xfId="28" applyNumberFormat="1" applyFont="1" applyFill="1" applyBorder="1" applyProtection="1"/>
    <xf numFmtId="169" fontId="23" fillId="27" borderId="43" xfId="51" applyNumberFormat="1" applyFont="1" applyFill="1" applyBorder="1" applyAlignment="1" applyProtection="1"/>
    <xf numFmtId="169" fontId="23" fillId="0" borderId="43" xfId="51" applyNumberFormat="1" applyFont="1" applyBorder="1" applyAlignment="1" applyProtection="1">
      <protection locked="0"/>
    </xf>
    <xf numFmtId="164" fontId="23" fillId="24" borderId="44" xfId="28" applyNumberFormat="1" applyFont="1" applyFill="1" applyBorder="1" applyProtection="1"/>
    <xf numFmtId="0" fontId="23" fillId="0" borderId="32" xfId="0" applyFont="1" applyBorder="1" applyAlignment="1" applyProtection="1">
      <alignment horizontal="center"/>
      <protection locked="0"/>
    </xf>
    <xf numFmtId="169" fontId="23" fillId="27" borderId="32" xfId="51" applyNumberFormat="1" applyFont="1" applyFill="1" applyBorder="1" applyAlignment="1" applyProtection="1"/>
    <xf numFmtId="169" fontId="23" fillId="0" borderId="32" xfId="51" applyNumberFormat="1" applyFont="1" applyBorder="1" applyAlignment="1" applyProtection="1">
      <protection locked="0"/>
    </xf>
    <xf numFmtId="164" fontId="34" fillId="24" borderId="14" xfId="28" applyNumberFormat="1" applyFont="1" applyFill="1" applyBorder="1" applyProtection="1"/>
    <xf numFmtId="0" fontId="34" fillId="31" borderId="15" xfId="0" applyFont="1" applyFill="1" applyBorder="1" applyAlignment="1">
      <alignment horizontal="left" vertical="top"/>
    </xf>
    <xf numFmtId="0" fontId="23" fillId="24" borderId="0" xfId="0" quotePrefix="1" applyFont="1" applyFill="1" applyAlignment="1">
      <alignment horizontal="left" vertical="top" wrapText="1"/>
    </xf>
    <xf numFmtId="0" fontId="23" fillId="24" borderId="18" xfId="0" applyFont="1" applyFill="1" applyBorder="1" applyAlignment="1">
      <alignment horizontal="left" vertical="top" wrapText="1"/>
    </xf>
    <xf numFmtId="0" fontId="34" fillId="31" borderId="17" xfId="0" applyFont="1" applyFill="1" applyBorder="1" applyAlignment="1">
      <alignment horizontal="left" vertical="top"/>
    </xf>
    <xf numFmtId="0" fontId="34" fillId="31" borderId="0" xfId="0" applyFont="1" applyFill="1" applyAlignment="1">
      <alignment horizontal="left" vertical="top"/>
    </xf>
    <xf numFmtId="0" fontId="34" fillId="31" borderId="18" xfId="0" applyFont="1" applyFill="1" applyBorder="1" applyAlignment="1">
      <alignment horizontal="left" vertical="top"/>
    </xf>
    <xf numFmtId="0" fontId="23" fillId="24" borderId="0" xfId="0" applyFont="1" applyFill="1" applyAlignment="1">
      <alignment horizontal="left" vertical="top"/>
    </xf>
    <xf numFmtId="0" fontId="34" fillId="31" borderId="17" xfId="0" applyFont="1" applyFill="1" applyBorder="1"/>
    <xf numFmtId="0" fontId="23" fillId="31" borderId="0" xfId="0" applyFont="1" applyFill="1" applyAlignment="1">
      <alignment horizontal="left" vertical="top"/>
    </xf>
    <xf numFmtId="0" fontId="23" fillId="31" borderId="18" xfId="0" applyFont="1" applyFill="1" applyBorder="1" applyAlignment="1">
      <alignment horizontal="left" vertical="top"/>
    </xf>
    <xf numFmtId="0" fontId="23" fillId="31" borderId="0" xfId="0" quotePrefix="1" applyFont="1" applyFill="1" applyAlignment="1">
      <alignment horizontal="left" vertical="top"/>
    </xf>
    <xf numFmtId="0" fontId="23" fillId="24" borderId="17" xfId="0" applyFont="1" applyFill="1" applyBorder="1" applyAlignment="1">
      <alignment vertical="top"/>
    </xf>
    <xf numFmtId="0" fontId="34" fillId="31" borderId="17" xfId="0" applyFont="1" applyFill="1" applyBorder="1" applyAlignment="1">
      <alignment vertical="top"/>
    </xf>
    <xf numFmtId="0" fontId="23" fillId="24" borderId="20" xfId="0" applyFont="1" applyFill="1" applyBorder="1" applyAlignment="1">
      <alignment vertical="top"/>
    </xf>
    <xf numFmtId="0" fontId="23" fillId="24" borderId="21" xfId="0" applyFont="1" applyFill="1" applyBorder="1" applyAlignment="1">
      <alignment vertical="top"/>
    </xf>
    <xf numFmtId="0" fontId="23" fillId="24" borderId="22" xfId="0" applyFont="1" applyFill="1" applyBorder="1" applyAlignment="1">
      <alignment vertical="top"/>
    </xf>
    <xf numFmtId="0" fontId="23" fillId="24" borderId="52" xfId="0" applyFont="1" applyFill="1" applyBorder="1" applyAlignment="1">
      <alignment vertical="top" wrapText="1"/>
    </xf>
    <xf numFmtId="0" fontId="23" fillId="24" borderId="59" xfId="0" applyFont="1" applyFill="1" applyBorder="1" applyAlignment="1">
      <alignment vertical="top" wrapText="1"/>
    </xf>
    <xf numFmtId="169" fontId="23" fillId="0" borderId="45" xfId="51" applyNumberFormat="1" applyFont="1" applyBorder="1" applyAlignment="1" applyProtection="1">
      <protection locked="0"/>
    </xf>
    <xf numFmtId="164" fontId="23" fillId="24" borderId="32" xfId="28" applyNumberFormat="1" applyFont="1" applyFill="1" applyBorder="1" applyProtection="1"/>
    <xf numFmtId="0" fontId="46" fillId="24" borderId="0" xfId="0" applyFont="1" applyFill="1" applyAlignment="1">
      <alignment horizontal="center" vertical="center"/>
    </xf>
    <xf numFmtId="43" fontId="23" fillId="24" borderId="0" xfId="0" applyNumberFormat="1" applyFont="1" applyFill="1"/>
    <xf numFmtId="164" fontId="47" fillId="24" borderId="0" xfId="28" applyNumberFormat="1" applyFont="1" applyFill="1" applyBorder="1" applyProtection="1"/>
    <xf numFmtId="164" fontId="34" fillId="24" borderId="12" xfId="28" applyNumberFormat="1" applyFont="1" applyFill="1" applyBorder="1" applyProtection="1"/>
    <xf numFmtId="164" fontId="23" fillId="0" borderId="32" xfId="28" applyNumberFormat="1" applyFont="1" applyFill="1" applyBorder="1" applyProtection="1">
      <protection locked="0"/>
    </xf>
    <xf numFmtId="169" fontId="42" fillId="0" borderId="37" xfId="51" applyNumberFormat="1" applyFont="1" applyBorder="1" applyAlignment="1" applyProtection="1">
      <protection locked="0"/>
    </xf>
    <xf numFmtId="169" fontId="42" fillId="0" borderId="34" xfId="51" applyNumberFormat="1" applyFont="1" applyBorder="1" applyAlignment="1" applyProtection="1">
      <protection locked="0"/>
    </xf>
    <xf numFmtId="169" fontId="42" fillId="0" borderId="38" xfId="51" applyNumberFormat="1" applyFont="1" applyBorder="1" applyAlignment="1" applyProtection="1">
      <protection locked="0"/>
    </xf>
    <xf numFmtId="164" fontId="23" fillId="24" borderId="41" xfId="28" applyNumberFormat="1" applyFont="1" applyFill="1" applyBorder="1" applyProtection="1"/>
    <xf numFmtId="164" fontId="34" fillId="24" borderId="39" xfId="28" applyNumberFormat="1" applyFont="1" applyFill="1" applyBorder="1" applyProtection="1"/>
    <xf numFmtId="164" fontId="34" fillId="24" borderId="35" xfId="28" applyNumberFormat="1" applyFont="1" applyFill="1" applyBorder="1" applyProtection="1"/>
    <xf numFmtId="164" fontId="34" fillId="24" borderId="40" xfId="28" applyNumberFormat="1" applyFont="1" applyFill="1" applyBorder="1" applyProtection="1"/>
    <xf numFmtId="164" fontId="34" fillId="24" borderId="36" xfId="28" applyNumberFormat="1" applyFont="1" applyFill="1" applyBorder="1" applyProtection="1"/>
    <xf numFmtId="0" fontId="23" fillId="24" borderId="0" xfId="0" applyFont="1" applyFill="1" applyAlignment="1">
      <alignment horizontal="left" indent="2"/>
    </xf>
    <xf numFmtId="164" fontId="23" fillId="24" borderId="11" xfId="28" applyNumberFormat="1" applyFont="1" applyFill="1" applyBorder="1" applyProtection="1"/>
    <xf numFmtId="43" fontId="34" fillId="24" borderId="0" xfId="28" applyFont="1" applyFill="1" applyBorder="1" applyProtection="1"/>
    <xf numFmtId="164" fontId="23" fillId="24" borderId="13" xfId="28" applyNumberFormat="1" applyFont="1" applyFill="1" applyBorder="1" applyProtection="1"/>
    <xf numFmtId="164" fontId="23" fillId="24" borderId="35" xfId="28" applyNumberFormat="1" applyFont="1" applyFill="1" applyBorder="1" applyProtection="1"/>
    <xf numFmtId="43" fontId="34" fillId="24" borderId="0" xfId="28" applyFont="1" applyFill="1" applyBorder="1" applyAlignment="1" applyProtection="1">
      <alignment horizontal="right"/>
    </xf>
    <xf numFmtId="0" fontId="23" fillId="31" borderId="0" xfId="0" quotePrefix="1" applyFont="1" applyFill="1" applyAlignment="1">
      <alignment horizontal="left" vertical="top" wrapText="1"/>
    </xf>
    <xf numFmtId="0" fontId="23" fillId="31" borderId="0" xfId="0" applyFont="1" applyFill="1" applyAlignment="1">
      <alignment horizontal="left" vertical="top" wrapText="1"/>
    </xf>
    <xf numFmtId="0" fontId="23" fillId="31" borderId="18" xfId="0" applyFont="1" applyFill="1" applyBorder="1" applyAlignment="1">
      <alignment horizontal="left" vertical="top" wrapText="1"/>
    </xf>
    <xf numFmtId="0" fontId="23" fillId="24" borderId="0" xfId="0" applyFont="1" applyFill="1" applyAlignment="1">
      <alignment vertical="top"/>
    </xf>
    <xf numFmtId="164" fontId="23" fillId="24" borderId="10" xfId="28" applyNumberFormat="1" applyFont="1" applyFill="1" applyBorder="1" applyProtection="1"/>
    <xf numFmtId="0" fontId="23" fillId="27" borderId="0" xfId="0" quotePrefix="1" applyFont="1" applyFill="1" applyAlignment="1">
      <alignment horizontal="left" vertical="top"/>
    </xf>
    <xf numFmtId="0" fontId="23" fillId="27" borderId="0" xfId="0" applyFont="1" applyFill="1" applyAlignment="1">
      <alignment horizontal="left" vertical="top"/>
    </xf>
    <xf numFmtId="0" fontId="23" fillId="27" borderId="18" xfId="0" applyFont="1" applyFill="1" applyBorder="1" applyAlignment="1">
      <alignment horizontal="left" vertical="top"/>
    </xf>
    <xf numFmtId="164" fontId="23" fillId="24" borderId="14" xfId="28" applyNumberFormat="1" applyFont="1" applyFill="1" applyBorder="1" applyProtection="1"/>
    <xf numFmtId="43" fontId="23" fillId="24" borderId="0" xfId="28" applyFont="1" applyFill="1" applyBorder="1" applyAlignment="1" applyProtection="1">
      <alignment horizontal="left" indent="2"/>
    </xf>
    <xf numFmtId="0" fontId="34" fillId="27" borderId="17" xfId="0" applyFont="1" applyFill="1" applyBorder="1" applyAlignment="1">
      <alignment horizontal="left" vertical="top"/>
    </xf>
    <xf numFmtId="0" fontId="23" fillId="27" borderId="0" xfId="0" quotePrefix="1" applyFont="1" applyFill="1" applyAlignment="1">
      <alignment horizontal="left" vertical="top" wrapText="1"/>
    </xf>
    <xf numFmtId="0" fontId="23" fillId="24" borderId="17" xfId="0" applyFont="1" applyFill="1" applyBorder="1" applyAlignment="1">
      <alignment vertical="top" wrapText="1"/>
    </xf>
    <xf numFmtId="169" fontId="23" fillId="0" borderId="74" xfId="51" applyNumberFormat="1" applyFont="1" applyBorder="1" applyAlignment="1" applyProtection="1">
      <protection locked="0"/>
    </xf>
    <xf numFmtId="0" fontId="24" fillId="24" borderId="32" xfId="0" applyFont="1" applyFill="1" applyBorder="1"/>
    <xf numFmtId="0" fontId="28" fillId="27" borderId="0" xfId="39" applyNumberFormat="1" applyFont="1" applyFill="1" applyAlignment="1">
      <alignment horizontal="center" vertical="top"/>
    </xf>
    <xf numFmtId="0" fontId="22" fillId="27" borderId="0" xfId="0" applyFont="1" applyFill="1"/>
    <xf numFmtId="0" fontId="22" fillId="27" borderId="0" xfId="39" applyNumberFormat="1" applyFont="1" applyFill="1"/>
    <xf numFmtId="0" fontId="34" fillId="24" borderId="0" xfId="0" applyFont="1" applyFill="1" applyAlignment="1">
      <alignment vertical="top"/>
    </xf>
    <xf numFmtId="0" fontId="49" fillId="24" borderId="0" xfId="0" applyFont="1" applyFill="1"/>
    <xf numFmtId="0" fontId="1" fillId="24" borderId="0" xfId="0" applyFont="1" applyFill="1" applyAlignment="1">
      <alignment horizontal="left" wrapText="1"/>
    </xf>
    <xf numFmtId="0" fontId="0" fillId="24" borderId="0" xfId="0" applyFill="1" applyAlignment="1">
      <alignment wrapText="1"/>
    </xf>
    <xf numFmtId="0" fontId="51" fillId="24" borderId="0" xfId="0" applyFont="1" applyFill="1" applyAlignment="1">
      <alignment horizontal="center" vertical="center" wrapText="1"/>
    </xf>
    <xf numFmtId="0" fontId="0" fillId="24" borderId="0" xfId="0" applyFill="1" applyAlignment="1">
      <alignment horizontal="left" wrapText="1"/>
    </xf>
    <xf numFmtId="0" fontId="24" fillId="32" borderId="32" xfId="0" applyFont="1" applyFill="1" applyBorder="1" applyProtection="1">
      <protection locked="0"/>
    </xf>
    <xf numFmtId="0" fontId="0" fillId="24" borderId="0" xfId="0" applyFill="1" applyAlignment="1">
      <alignment vertical="top"/>
    </xf>
    <xf numFmtId="0" fontId="0" fillId="24" borderId="0" xfId="0" applyFill="1" applyAlignment="1">
      <alignment vertical="center"/>
    </xf>
    <xf numFmtId="0" fontId="0" fillId="24" borderId="0" xfId="0" applyFill="1" applyAlignment="1">
      <alignment vertical="center" wrapText="1"/>
    </xf>
    <xf numFmtId="43" fontId="0" fillId="0" borderId="0" xfId="28" applyFont="1" applyFill="1" applyProtection="1"/>
    <xf numFmtId="0" fontId="53" fillId="24" borderId="0" xfId="0" applyFont="1" applyFill="1" applyAlignment="1">
      <alignment horizontal="right" vertical="center" wrapText="1"/>
    </xf>
    <xf numFmtId="0" fontId="49" fillId="24" borderId="75" xfId="0" applyFont="1" applyFill="1" applyBorder="1"/>
    <xf numFmtId="0" fontId="49" fillId="24" borderId="76" xfId="0" applyFont="1" applyFill="1" applyBorder="1" applyAlignment="1">
      <alignment wrapText="1"/>
    </xf>
    <xf numFmtId="0" fontId="0" fillId="24" borderId="76" xfId="0" applyFill="1" applyBorder="1" applyAlignment="1">
      <alignment wrapText="1"/>
    </xf>
    <xf numFmtId="0" fontId="0" fillId="24" borderId="77" xfId="0" applyFill="1" applyBorder="1" applyAlignment="1">
      <alignment wrapText="1"/>
    </xf>
    <xf numFmtId="0" fontId="0" fillId="24" borderId="78" xfId="0" applyFill="1" applyBorder="1"/>
    <xf numFmtId="0" fontId="1" fillId="24" borderId="0" xfId="0" applyFont="1" applyFill="1" applyAlignment="1">
      <alignment horizontal="left" vertical="center" wrapText="1"/>
    </xf>
    <xf numFmtId="0" fontId="0" fillId="24" borderId="0" xfId="0" applyFill="1" applyAlignment="1">
      <alignment horizontal="left" vertical="center" wrapText="1"/>
    </xf>
    <xf numFmtId="0" fontId="1" fillId="24" borderId="0" xfId="0" applyFont="1" applyFill="1" applyAlignment="1">
      <alignment horizontal="left" wrapText="1"/>
    </xf>
    <xf numFmtId="0" fontId="0" fillId="24" borderId="0" xfId="0" applyFill="1" applyAlignment="1">
      <alignment horizontal="left" wrapText="1"/>
    </xf>
    <xf numFmtId="0" fontId="0" fillId="24" borderId="0" xfId="0" applyFill="1" applyAlignment="1">
      <alignment horizontal="center" vertical="center"/>
    </xf>
    <xf numFmtId="0" fontId="0" fillId="24" borderId="0" xfId="0" applyFill="1" applyAlignment="1">
      <alignment horizontal="center" vertical="center" wrapText="1"/>
    </xf>
    <xf numFmtId="0" fontId="1" fillId="24" borderId="79" xfId="0" applyFont="1" applyFill="1" applyBorder="1" applyAlignment="1">
      <alignment horizontal="left" wrapText="1"/>
    </xf>
    <xf numFmtId="0" fontId="1" fillId="24" borderId="80" xfId="0" applyFont="1" applyFill="1" applyBorder="1" applyAlignment="1">
      <alignment horizontal="left" wrapText="1"/>
    </xf>
    <xf numFmtId="0" fontId="52" fillId="24" borderId="0" xfId="0" applyFont="1" applyFill="1" applyAlignment="1">
      <alignment horizontal="center" wrapText="1"/>
    </xf>
    <xf numFmtId="0" fontId="44" fillId="24" borderId="0" xfId="0" applyFont="1" applyFill="1" applyAlignment="1">
      <alignment horizontal="center" wrapText="1"/>
    </xf>
    <xf numFmtId="0" fontId="44" fillId="24" borderId="0" xfId="0" applyFont="1" applyFill="1" applyAlignment="1">
      <alignment horizontal="center" vertical="top" wrapText="1"/>
    </xf>
    <xf numFmtId="0" fontId="44" fillId="24" borderId="18" xfId="0" applyFont="1" applyFill="1" applyBorder="1" applyAlignment="1">
      <alignment horizontal="center" vertical="top" wrapText="1"/>
    </xf>
    <xf numFmtId="0" fontId="44" fillId="24" borderId="21" xfId="0" applyFont="1" applyFill="1" applyBorder="1" applyAlignment="1">
      <alignment horizontal="center" vertical="top" wrapText="1"/>
    </xf>
    <xf numFmtId="0" fontId="44" fillId="24" borderId="22" xfId="0" applyFont="1" applyFill="1" applyBorder="1" applyAlignment="1">
      <alignment horizontal="center" vertical="top" wrapText="1"/>
    </xf>
    <xf numFmtId="0" fontId="36" fillId="24" borderId="17" xfId="0" applyFont="1" applyFill="1" applyBorder="1" applyAlignment="1">
      <alignment horizontal="center" vertical="top" wrapText="1"/>
    </xf>
    <xf numFmtId="0" fontId="36" fillId="24" borderId="0" xfId="0" applyFont="1" applyFill="1" applyAlignment="1">
      <alignment horizontal="center" vertical="top" wrapText="1"/>
    </xf>
    <xf numFmtId="0" fontId="36" fillId="24" borderId="20" xfId="0" applyFont="1" applyFill="1" applyBorder="1" applyAlignment="1">
      <alignment horizontal="center" vertical="top" wrapText="1"/>
    </xf>
    <xf numFmtId="0" fontId="36" fillId="24" borderId="21" xfId="0" applyFont="1" applyFill="1" applyBorder="1" applyAlignment="1">
      <alignment horizontal="center" vertical="top" wrapText="1"/>
    </xf>
    <xf numFmtId="0" fontId="23" fillId="24" borderId="15" xfId="0" applyFont="1" applyFill="1" applyBorder="1" applyAlignment="1">
      <alignment horizontal="center"/>
    </xf>
    <xf numFmtId="0" fontId="23" fillId="24" borderId="16" xfId="0" applyFont="1" applyFill="1" applyBorder="1" applyAlignment="1">
      <alignment horizontal="center"/>
    </xf>
    <xf numFmtId="0" fontId="23" fillId="24" borderId="23" xfId="0" applyFont="1" applyFill="1" applyBorder="1" applyAlignment="1">
      <alignment horizontal="center"/>
    </xf>
    <xf numFmtId="0" fontId="23" fillId="24" borderId="17" xfId="0" applyFont="1" applyFill="1" applyBorder="1" applyAlignment="1">
      <alignment horizontal="left" wrapText="1"/>
    </xf>
    <xf numFmtId="0" fontId="23" fillId="24" borderId="0" xfId="0" applyFont="1" applyFill="1" applyAlignment="1">
      <alignment horizontal="left" wrapText="1"/>
    </xf>
    <xf numFmtId="0" fontId="23" fillId="24" borderId="17" xfId="0" applyFont="1" applyFill="1" applyBorder="1" applyAlignment="1">
      <alignment horizontal="left" vertical="top" wrapText="1"/>
    </xf>
    <xf numFmtId="0" fontId="23" fillId="24" borderId="0" xfId="0" applyFont="1" applyFill="1" applyAlignment="1">
      <alignment horizontal="left" vertical="top" wrapText="1"/>
    </xf>
    <xf numFmtId="0" fontId="23" fillId="24" borderId="17" xfId="0" applyFont="1" applyFill="1" applyBorder="1" applyAlignment="1">
      <alignment horizontal="left" vertical="center" wrapText="1"/>
    </xf>
    <xf numFmtId="0" fontId="23" fillId="24" borderId="0" xfId="0" applyFont="1" applyFill="1" applyAlignment="1">
      <alignment horizontal="left" vertical="center" wrapText="1"/>
    </xf>
    <xf numFmtId="0" fontId="23" fillId="24" borderId="18" xfId="0" applyFont="1" applyFill="1" applyBorder="1" applyAlignment="1">
      <alignment horizontal="left" vertical="center" wrapText="1"/>
    </xf>
    <xf numFmtId="0" fontId="23" fillId="24" borderId="18" xfId="0" applyFont="1" applyFill="1" applyBorder="1" applyAlignment="1">
      <alignment horizontal="left" wrapText="1"/>
    </xf>
    <xf numFmtId="0" fontId="23" fillId="24" borderId="15" xfId="0" applyFont="1" applyFill="1" applyBorder="1" applyAlignment="1">
      <alignment horizontal="center" vertical="center" wrapText="1"/>
    </xf>
    <xf numFmtId="0" fontId="23" fillId="24" borderId="16" xfId="0" applyFont="1" applyFill="1" applyBorder="1" applyAlignment="1">
      <alignment horizontal="center" vertical="center" wrapText="1"/>
    </xf>
    <xf numFmtId="0" fontId="23" fillId="24" borderId="23" xfId="0" applyFont="1" applyFill="1" applyBorder="1" applyAlignment="1">
      <alignment horizontal="center" vertical="center" wrapText="1"/>
    </xf>
    <xf numFmtId="0" fontId="23" fillId="24" borderId="17" xfId="0" applyFont="1" applyFill="1" applyBorder="1" applyAlignment="1">
      <alignment horizontal="center" vertical="center" wrapText="1"/>
    </xf>
    <xf numFmtId="0" fontId="23" fillId="24" borderId="0" xfId="0" applyFont="1" applyFill="1" applyAlignment="1">
      <alignment horizontal="center" vertical="center" wrapText="1"/>
    </xf>
    <xf numFmtId="0" fontId="23" fillId="24" borderId="18" xfId="0" applyFont="1" applyFill="1" applyBorder="1" applyAlignment="1">
      <alignment horizontal="center" vertical="center" wrapText="1"/>
    </xf>
    <xf numFmtId="0" fontId="23" fillId="24" borderId="20" xfId="0" applyFont="1" applyFill="1" applyBorder="1" applyAlignment="1">
      <alignment horizontal="center" vertical="center" wrapText="1"/>
    </xf>
    <xf numFmtId="0" fontId="23" fillId="24" borderId="21" xfId="0" applyFont="1" applyFill="1" applyBorder="1" applyAlignment="1">
      <alignment horizontal="center" vertical="center" wrapText="1"/>
    </xf>
    <xf numFmtId="0" fontId="23" fillId="24" borderId="22" xfId="0" applyFont="1" applyFill="1" applyBorder="1" applyAlignment="1">
      <alignment horizontal="center" vertical="center" wrapText="1"/>
    </xf>
    <xf numFmtId="0" fontId="38" fillId="0" borderId="24" xfId="0" applyFont="1" applyBorder="1" applyAlignment="1" applyProtection="1">
      <alignment horizontal="center"/>
      <protection locked="0"/>
    </xf>
    <xf numFmtId="0" fontId="38" fillId="0" borderId="25" xfId="0" applyFont="1" applyBorder="1" applyAlignment="1" applyProtection="1">
      <alignment horizontal="center"/>
      <protection locked="0"/>
    </xf>
    <xf numFmtId="0" fontId="38" fillId="0" borderId="24" xfId="0" applyFont="1" applyBorder="1" applyProtection="1">
      <protection locked="0"/>
    </xf>
    <xf numFmtId="0" fontId="38" fillId="0" borderId="25" xfId="0" applyFont="1" applyBorder="1" applyProtection="1">
      <protection locked="0"/>
    </xf>
    <xf numFmtId="0" fontId="38" fillId="0" borderId="15" xfId="0" applyFont="1" applyBorder="1" applyAlignment="1">
      <alignment horizontal="center"/>
    </xf>
    <xf numFmtId="0" fontId="38" fillId="0" borderId="23" xfId="0" applyFont="1" applyBorder="1" applyAlignment="1">
      <alignment horizontal="center"/>
    </xf>
    <xf numFmtId="0" fontId="38" fillId="0" borderId="20" xfId="0" applyFont="1" applyBorder="1" applyAlignment="1">
      <alignment horizontal="center"/>
    </xf>
    <xf numFmtId="0" fontId="38" fillId="0" borderId="22" xfId="0" applyFont="1" applyBorder="1" applyAlignment="1">
      <alignment horizontal="center"/>
    </xf>
    <xf numFmtId="0" fontId="22" fillId="32" borderId="26" xfId="39" applyNumberFormat="1" applyFont="1" applyFill="1" applyBorder="1" applyAlignment="1">
      <alignment vertical="top" wrapText="1"/>
    </xf>
    <xf numFmtId="0" fontId="22" fillId="32" borderId="27" xfId="39" applyNumberFormat="1" applyFont="1" applyFill="1" applyBorder="1" applyAlignment="1">
      <alignment vertical="top" wrapText="1"/>
    </xf>
    <xf numFmtId="0" fontId="22" fillId="32" borderId="28" xfId="39" applyNumberFormat="1" applyFont="1" applyFill="1" applyBorder="1" applyAlignment="1">
      <alignment vertical="top" wrapText="1"/>
    </xf>
    <xf numFmtId="0" fontId="22" fillId="24" borderId="29" xfId="39" applyNumberFormat="1" applyFont="1" applyFill="1" applyBorder="1" applyAlignment="1">
      <alignment horizontal="left" vertical="top" wrapText="1"/>
    </xf>
    <xf numFmtId="0" fontId="22" fillId="24" borderId="30" xfId="39" applyNumberFormat="1" applyFont="1" applyFill="1" applyBorder="1" applyAlignment="1">
      <alignment horizontal="left" vertical="top" wrapText="1"/>
    </xf>
    <xf numFmtId="0" fontId="22" fillId="24" borderId="31" xfId="39" applyNumberFormat="1" applyFont="1" applyFill="1" applyBorder="1" applyAlignment="1">
      <alignment horizontal="left" vertical="top" wrapText="1"/>
    </xf>
    <xf numFmtId="0" fontId="35" fillId="24" borderId="20" xfId="39" applyNumberFormat="1" applyFont="1" applyFill="1" applyBorder="1" applyAlignment="1">
      <alignment horizontal="center" vertical="top" wrapText="1"/>
    </xf>
    <xf numFmtId="0" fontId="22" fillId="24" borderId="21" xfId="39" applyNumberFormat="1" applyFont="1" applyFill="1" applyBorder="1" applyAlignment="1">
      <alignment horizontal="center" vertical="top" wrapText="1"/>
    </xf>
    <xf numFmtId="0" fontId="22" fillId="24" borderId="22" xfId="39" applyNumberFormat="1" applyFont="1" applyFill="1" applyBorder="1" applyAlignment="1">
      <alignment horizontal="center" vertical="top" wrapText="1"/>
    </xf>
    <xf numFmtId="43" fontId="34" fillId="24" borderId="26" xfId="0" applyNumberFormat="1" applyFont="1" applyFill="1" applyBorder="1" applyAlignment="1">
      <alignment horizontal="center"/>
    </xf>
    <xf numFmtId="43" fontId="34" fillId="24" borderId="27" xfId="0" applyNumberFormat="1" applyFont="1" applyFill="1" applyBorder="1" applyAlignment="1">
      <alignment horizontal="center"/>
    </xf>
    <xf numFmtId="43" fontId="34" fillId="24" borderId="28" xfId="0" applyNumberFormat="1" applyFont="1" applyFill="1" applyBorder="1" applyAlignment="1">
      <alignment horizontal="center"/>
    </xf>
    <xf numFmtId="0" fontId="23" fillId="24" borderId="57" xfId="0" applyFont="1" applyFill="1" applyBorder="1" applyAlignment="1">
      <alignment horizontal="left" vertical="top" wrapText="1"/>
    </xf>
    <xf numFmtId="0" fontId="23" fillId="24" borderId="46" xfId="0" applyFont="1" applyFill="1" applyBorder="1" applyAlignment="1">
      <alignment horizontal="left" vertical="top" wrapText="1"/>
    </xf>
    <xf numFmtId="0" fontId="23" fillId="24" borderId="58" xfId="0" applyFont="1" applyFill="1" applyBorder="1" applyAlignment="1">
      <alignment horizontal="left" vertical="top" wrapText="1"/>
    </xf>
    <xf numFmtId="0" fontId="23" fillId="24" borderId="53" xfId="0" applyFont="1" applyFill="1" applyBorder="1" applyAlignment="1">
      <alignment horizontal="left" vertical="top" wrapText="1"/>
    </xf>
    <xf numFmtId="0" fontId="23" fillId="24" borderId="54" xfId="0" applyFont="1" applyFill="1" applyBorder="1" applyAlignment="1">
      <alignment horizontal="left" vertical="top" wrapText="1"/>
    </xf>
    <xf numFmtId="0" fontId="23" fillId="24" borderId="55" xfId="0" applyFont="1" applyFill="1" applyBorder="1" applyAlignment="1">
      <alignment horizontal="left" vertical="top" wrapText="1"/>
    </xf>
    <xf numFmtId="0" fontId="23" fillId="24" borderId="26" xfId="0" applyFont="1" applyFill="1" applyBorder="1" applyAlignment="1">
      <alignment horizontal="left" vertical="top" wrapText="1"/>
    </xf>
    <xf numFmtId="0" fontId="23" fillId="24" borderId="27" xfId="0" applyFont="1" applyFill="1" applyBorder="1" applyAlignment="1">
      <alignment horizontal="left" vertical="top" wrapText="1"/>
    </xf>
    <xf numFmtId="0" fontId="23" fillId="24" borderId="28" xfId="0" applyFont="1" applyFill="1" applyBorder="1" applyAlignment="1">
      <alignment horizontal="left" vertical="top" wrapText="1"/>
    </xf>
    <xf numFmtId="0" fontId="23" fillId="30" borderId="39" xfId="0" applyFont="1" applyFill="1" applyBorder="1" applyAlignment="1" applyProtection="1">
      <alignment horizontal="left" vertical="top" wrapText="1"/>
      <protection locked="0"/>
    </xf>
    <xf numFmtId="0" fontId="23" fillId="30" borderId="35" xfId="0" applyFont="1" applyFill="1" applyBorder="1" applyAlignment="1" applyProtection="1">
      <alignment horizontal="left" vertical="top" wrapText="1"/>
      <protection locked="0"/>
    </xf>
    <xf numFmtId="0" fontId="23" fillId="30" borderId="40" xfId="0" applyFont="1" applyFill="1" applyBorder="1" applyAlignment="1" applyProtection="1">
      <alignment horizontal="left" vertical="top" wrapText="1"/>
      <protection locked="0"/>
    </xf>
    <xf numFmtId="0" fontId="23" fillId="24" borderId="36" xfId="0" applyFont="1" applyFill="1" applyBorder="1" applyAlignment="1">
      <alignment horizontal="left" vertical="top" wrapText="1"/>
    </xf>
    <xf numFmtId="0" fontId="23" fillId="24" borderId="36" xfId="0" applyFont="1" applyFill="1" applyBorder="1" applyAlignment="1">
      <alignment horizontal="left" vertical="top"/>
    </xf>
    <xf numFmtId="0" fontId="23" fillId="24" borderId="71" xfId="0" applyFont="1" applyFill="1" applyBorder="1" applyAlignment="1">
      <alignment horizontal="left" vertical="top" wrapText="1"/>
    </xf>
    <xf numFmtId="0" fontId="23" fillId="24" borderId="72" xfId="0" applyFont="1" applyFill="1" applyBorder="1" applyAlignment="1">
      <alignment horizontal="left" vertical="top" wrapText="1"/>
    </xf>
    <xf numFmtId="0" fontId="23" fillId="24" borderId="73" xfId="0" applyFont="1" applyFill="1" applyBorder="1" applyAlignment="1">
      <alignment horizontal="left" vertical="top" wrapText="1"/>
    </xf>
    <xf numFmtId="0" fontId="34" fillId="24" borderId="26" xfId="0" applyFont="1" applyFill="1" applyBorder="1" applyAlignment="1">
      <alignment horizontal="left" vertical="top"/>
    </xf>
    <xf numFmtId="0" fontId="34" fillId="24" borderId="27" xfId="0" applyFont="1" applyFill="1" applyBorder="1" applyAlignment="1">
      <alignment horizontal="left" vertical="top"/>
    </xf>
    <xf numFmtId="0" fontId="34" fillId="24" borderId="28" xfId="0" applyFont="1" applyFill="1" applyBorder="1" applyAlignment="1">
      <alignment horizontal="left" vertical="top"/>
    </xf>
    <xf numFmtId="0" fontId="23" fillId="24" borderId="0" xfId="0" quotePrefix="1" applyFont="1" applyFill="1" applyAlignment="1">
      <alignment horizontal="left" vertical="top"/>
    </xf>
    <xf numFmtId="0" fontId="23" fillId="24" borderId="0" xfId="0" applyFont="1" applyFill="1" applyAlignment="1">
      <alignment horizontal="left" vertical="top"/>
    </xf>
    <xf numFmtId="0" fontId="23" fillId="24" borderId="18" xfId="0" applyFont="1" applyFill="1" applyBorder="1" applyAlignment="1">
      <alignment horizontal="left" vertical="top"/>
    </xf>
    <xf numFmtId="0" fontId="23" fillId="24" borderId="0" xfId="0" quotePrefix="1" applyFont="1" applyFill="1" applyAlignment="1">
      <alignment horizontal="left" vertical="top" wrapText="1"/>
    </xf>
    <xf numFmtId="0" fontId="23" fillId="24" borderId="18" xfId="0" applyFont="1" applyFill="1" applyBorder="1" applyAlignment="1">
      <alignment horizontal="left" vertical="top" wrapText="1"/>
    </xf>
    <xf numFmtId="0" fontId="34" fillId="24" borderId="57" xfId="0" applyFont="1" applyFill="1" applyBorder="1" applyAlignment="1">
      <alignment horizontal="left" vertical="top" wrapText="1"/>
    </xf>
    <xf numFmtId="0" fontId="34" fillId="24" borderId="46" xfId="0" applyFont="1" applyFill="1" applyBorder="1" applyAlignment="1">
      <alignment horizontal="left" vertical="top" wrapText="1"/>
    </xf>
    <xf numFmtId="0" fontId="34" fillId="24" borderId="58" xfId="0" applyFont="1" applyFill="1" applyBorder="1" applyAlignment="1">
      <alignment horizontal="left" vertical="top" wrapText="1"/>
    </xf>
    <xf numFmtId="0" fontId="23" fillId="24" borderId="35" xfId="0" applyFont="1" applyFill="1" applyBorder="1" applyAlignment="1">
      <alignment horizontal="left" vertical="top" wrapText="1"/>
    </xf>
    <xf numFmtId="0" fontId="23" fillId="24" borderId="60" xfId="0" applyFont="1" applyFill="1" applyBorder="1" applyAlignment="1">
      <alignment horizontal="left" vertical="top" wrapText="1"/>
    </xf>
    <xf numFmtId="0" fontId="23" fillId="24" borderId="52" xfId="0" applyFont="1" applyFill="1" applyBorder="1" applyAlignment="1">
      <alignment horizontal="left" vertical="top" wrapText="1"/>
    </xf>
    <xf numFmtId="0" fontId="23" fillId="24" borderId="19" xfId="0" applyFont="1" applyFill="1" applyBorder="1" applyAlignment="1">
      <alignment horizontal="left" vertical="top" wrapText="1"/>
    </xf>
    <xf numFmtId="0" fontId="23" fillId="24" borderId="36" xfId="0" quotePrefix="1" applyFont="1" applyFill="1" applyBorder="1" applyAlignment="1">
      <alignment horizontal="left" vertical="top" wrapText="1"/>
    </xf>
    <xf numFmtId="0" fontId="23" fillId="24" borderId="50" xfId="0" applyFont="1" applyFill="1" applyBorder="1" applyAlignment="1">
      <alignment horizontal="left" vertical="top" wrapText="1"/>
    </xf>
    <xf numFmtId="0" fontId="23" fillId="24" borderId="32" xfId="0" applyFont="1" applyFill="1" applyBorder="1" applyAlignment="1">
      <alignment horizontal="left" vertical="top" wrapText="1"/>
    </xf>
    <xf numFmtId="0" fontId="23" fillId="24" borderId="51" xfId="0" applyFont="1" applyFill="1" applyBorder="1" applyAlignment="1">
      <alignment horizontal="left" vertical="top" wrapText="1"/>
    </xf>
    <xf numFmtId="0" fontId="34" fillId="31" borderId="17" xfId="0" applyFont="1" applyFill="1" applyBorder="1" applyAlignment="1">
      <alignment horizontal="left" vertical="top" wrapText="1"/>
    </xf>
    <xf numFmtId="0" fontId="34" fillId="31" borderId="0" xfId="0" applyFont="1" applyFill="1" applyAlignment="1">
      <alignment horizontal="left" vertical="top" wrapText="1"/>
    </xf>
    <xf numFmtId="0" fontId="34" fillId="31" borderId="18" xfId="0" applyFont="1" applyFill="1" applyBorder="1" applyAlignment="1">
      <alignment horizontal="left" vertical="top" wrapText="1"/>
    </xf>
    <xf numFmtId="0" fontId="34" fillId="24" borderId="69" xfId="0" applyFont="1" applyFill="1" applyBorder="1" applyAlignment="1">
      <alignment horizontal="left" vertical="top" wrapText="1"/>
    </xf>
    <xf numFmtId="0" fontId="34" fillId="24" borderId="66" xfId="0" applyFont="1" applyFill="1" applyBorder="1" applyAlignment="1">
      <alignment horizontal="left" vertical="top"/>
    </xf>
    <xf numFmtId="0" fontId="34" fillId="24" borderId="70" xfId="0" applyFont="1" applyFill="1" applyBorder="1" applyAlignment="1">
      <alignment horizontal="left" vertical="top"/>
    </xf>
    <xf numFmtId="0" fontId="23" fillId="24" borderId="59" xfId="0" applyFont="1" applyFill="1" applyBorder="1" applyAlignment="1">
      <alignment horizontal="left" vertical="top" wrapText="1"/>
    </xf>
    <xf numFmtId="0" fontId="23" fillId="24" borderId="47" xfId="0" applyFont="1" applyFill="1" applyBorder="1" applyAlignment="1">
      <alignment horizontal="left" vertical="top" wrapText="1"/>
    </xf>
    <xf numFmtId="0" fontId="23" fillId="24" borderId="48" xfId="0" applyFont="1" applyFill="1" applyBorder="1" applyAlignment="1">
      <alignment horizontal="left" vertical="top" wrapText="1"/>
    </xf>
    <xf numFmtId="0" fontId="23" fillId="24" borderId="49" xfId="0" applyFont="1" applyFill="1" applyBorder="1" applyAlignment="1">
      <alignment horizontal="left" vertical="top" wrapText="1"/>
    </xf>
    <xf numFmtId="0" fontId="34" fillId="24" borderId="26" xfId="0" applyFont="1" applyFill="1" applyBorder="1" applyAlignment="1">
      <alignment horizontal="left" vertical="top" wrapText="1"/>
    </xf>
    <xf numFmtId="0" fontId="34" fillId="24" borderId="27" xfId="0" applyFont="1" applyFill="1" applyBorder="1" applyAlignment="1">
      <alignment horizontal="left" vertical="top" wrapText="1"/>
    </xf>
    <xf numFmtId="0" fontId="34" fillId="24" borderId="28" xfId="0" applyFont="1" applyFill="1" applyBorder="1" applyAlignment="1">
      <alignment horizontal="left" vertical="top" wrapText="1"/>
    </xf>
    <xf numFmtId="0" fontId="23" fillId="24" borderId="0" xfId="0" applyFont="1" applyFill="1" applyAlignment="1">
      <alignment vertical="top" wrapText="1"/>
    </xf>
    <xf numFmtId="0" fontId="23" fillId="24" borderId="18" xfId="0" applyFont="1" applyFill="1" applyBorder="1" applyAlignment="1">
      <alignment vertical="top" wrapText="1"/>
    </xf>
    <xf numFmtId="0" fontId="34" fillId="24" borderId="61" xfId="0" applyFont="1" applyFill="1" applyBorder="1" applyAlignment="1">
      <alignment horizontal="left" vertical="top" wrapText="1"/>
    </xf>
    <xf numFmtId="0" fontId="34" fillId="24" borderId="56" xfId="0" applyFont="1" applyFill="1" applyBorder="1" applyAlignment="1">
      <alignment horizontal="left" vertical="top" wrapText="1"/>
    </xf>
    <xf numFmtId="0" fontId="34" fillId="24" borderId="62" xfId="0" applyFont="1" applyFill="1" applyBorder="1" applyAlignment="1">
      <alignment horizontal="left" vertical="top" wrapText="1"/>
    </xf>
    <xf numFmtId="0" fontId="23" fillId="27" borderId="15" xfId="0" applyFont="1" applyFill="1" applyBorder="1" applyAlignment="1">
      <alignment horizontal="left" vertical="top" wrapText="1"/>
    </xf>
    <xf numFmtId="0" fontId="23" fillId="27" borderId="16" xfId="0" applyFont="1" applyFill="1" applyBorder="1" applyAlignment="1">
      <alignment horizontal="left" vertical="top" wrapText="1"/>
    </xf>
    <xf numFmtId="0" fontId="23" fillId="27" borderId="23" xfId="0" applyFont="1" applyFill="1" applyBorder="1" applyAlignment="1">
      <alignment horizontal="left" vertical="top" wrapText="1"/>
    </xf>
    <xf numFmtId="0" fontId="23" fillId="24" borderId="18" xfId="0" quotePrefix="1" applyFont="1" applyFill="1" applyBorder="1" applyAlignment="1">
      <alignment horizontal="left" vertical="top" wrapText="1"/>
    </xf>
    <xf numFmtId="0" fontId="34" fillId="27" borderId="17" xfId="0" applyFont="1" applyFill="1" applyBorder="1" applyAlignment="1">
      <alignment horizontal="left" vertical="top" wrapText="1"/>
    </xf>
    <xf numFmtId="0" fontId="34" fillId="27" borderId="0" xfId="0" applyFont="1" applyFill="1" applyAlignment="1">
      <alignment horizontal="left" vertical="top" wrapText="1"/>
    </xf>
    <xf numFmtId="0" fontId="34" fillId="27" borderId="18" xfId="0" applyFont="1" applyFill="1" applyBorder="1" applyAlignment="1">
      <alignment horizontal="left" vertical="top" wrapText="1"/>
    </xf>
    <xf numFmtId="0" fontId="34" fillId="31" borderId="17" xfId="0" applyFont="1" applyFill="1" applyBorder="1" applyAlignment="1">
      <alignment horizontal="left" vertical="top"/>
    </xf>
    <xf numFmtId="0" fontId="34" fillId="31" borderId="0" xfId="0" applyFont="1" applyFill="1" applyAlignment="1">
      <alignment horizontal="left" vertical="top"/>
    </xf>
    <xf numFmtId="0" fontId="34" fillId="31" borderId="18" xfId="0" applyFont="1" applyFill="1" applyBorder="1" applyAlignment="1">
      <alignment horizontal="left" vertical="top"/>
    </xf>
    <xf numFmtId="0" fontId="23" fillId="24" borderId="18" xfId="0" quotePrefix="1" applyFont="1" applyFill="1" applyBorder="1" applyAlignment="1">
      <alignment horizontal="left" vertical="top"/>
    </xf>
    <xf numFmtId="0" fontId="23" fillId="24" borderId="16" xfId="0" applyFont="1" applyFill="1" applyBorder="1" applyAlignment="1">
      <alignment horizontal="left" vertical="top" wrapText="1"/>
    </xf>
    <xf numFmtId="0" fontId="23" fillId="24" borderId="29" xfId="0" applyFont="1" applyFill="1" applyBorder="1" applyAlignment="1">
      <alignment horizontal="left" vertical="top" wrapText="1"/>
    </xf>
    <xf numFmtId="0" fontId="23" fillId="24" borderId="30" xfId="0" applyFont="1" applyFill="1" applyBorder="1" applyAlignment="1">
      <alignment horizontal="left" vertical="top" wrapText="1"/>
    </xf>
    <xf numFmtId="0" fontId="23" fillId="24" borderId="31" xfId="0" applyFont="1" applyFill="1" applyBorder="1" applyAlignment="1">
      <alignment horizontal="left" vertical="top" wrapText="1"/>
    </xf>
    <xf numFmtId="0" fontId="23" fillId="24" borderId="63" xfId="0" applyFont="1" applyFill="1" applyBorder="1" applyAlignment="1">
      <alignment horizontal="left" vertical="top" wrapText="1"/>
    </xf>
    <xf numFmtId="0" fontId="23" fillId="24" borderId="64" xfId="0" applyFont="1" applyFill="1" applyBorder="1" applyAlignment="1">
      <alignment horizontal="left" vertical="top" wrapText="1"/>
    </xf>
    <xf numFmtId="0" fontId="23" fillId="24" borderId="65" xfId="0" applyFont="1" applyFill="1" applyBorder="1" applyAlignment="1">
      <alignment horizontal="left" vertical="top" wrapText="1"/>
    </xf>
    <xf numFmtId="0" fontId="34" fillId="24" borderId="15" xfId="0" applyFont="1" applyFill="1" applyBorder="1" applyAlignment="1">
      <alignment horizontal="left" vertical="top"/>
    </xf>
    <xf numFmtId="0" fontId="34" fillId="24" borderId="16" xfId="0" applyFont="1" applyFill="1" applyBorder="1" applyAlignment="1">
      <alignment horizontal="left" vertical="top"/>
    </xf>
    <xf numFmtId="0" fontId="34" fillId="24" borderId="23" xfId="0" applyFont="1" applyFill="1" applyBorder="1" applyAlignment="1">
      <alignment horizontal="left" vertical="top"/>
    </xf>
    <xf numFmtId="0" fontId="23" fillId="27" borderId="0" xfId="0" quotePrefix="1" applyFont="1" applyFill="1" applyAlignment="1">
      <alignment horizontal="left" vertical="top" wrapText="1"/>
    </xf>
    <xf numFmtId="0" fontId="23" fillId="27" borderId="18" xfId="0" quotePrefix="1" applyFont="1" applyFill="1" applyBorder="1" applyAlignment="1">
      <alignment horizontal="left" vertical="top" wrapText="1"/>
    </xf>
    <xf numFmtId="0" fontId="23" fillId="27" borderId="0" xfId="0" applyFont="1" applyFill="1" applyAlignment="1">
      <alignment horizontal="left" vertical="top"/>
    </xf>
    <xf numFmtId="0" fontId="23" fillId="27" borderId="18" xfId="0" applyFont="1" applyFill="1" applyBorder="1" applyAlignment="1">
      <alignment horizontal="left" vertical="top"/>
    </xf>
    <xf numFmtId="0" fontId="23" fillId="24" borderId="61" xfId="0" applyFont="1" applyFill="1" applyBorder="1" applyAlignment="1">
      <alignment horizontal="left" vertical="top" wrapText="1"/>
    </xf>
    <xf numFmtId="0" fontId="23" fillId="24" borderId="56" xfId="0" applyFont="1" applyFill="1" applyBorder="1" applyAlignment="1">
      <alignment horizontal="left" vertical="top" wrapText="1"/>
    </xf>
    <xf numFmtId="0" fontId="23" fillId="24" borderId="62" xfId="0" applyFont="1" applyFill="1" applyBorder="1" applyAlignment="1">
      <alignment horizontal="left" vertical="top" wrapText="1"/>
    </xf>
    <xf numFmtId="0" fontId="23" fillId="24" borderId="69" xfId="0" applyFont="1" applyFill="1" applyBorder="1" applyAlignment="1">
      <alignment horizontal="left" vertical="top" wrapText="1"/>
    </xf>
    <xf numFmtId="0" fontId="23" fillId="24" borderId="66" xfId="0" applyFont="1" applyFill="1" applyBorder="1" applyAlignment="1">
      <alignment horizontal="left" vertical="top" wrapText="1"/>
    </xf>
    <xf numFmtId="0" fontId="23" fillId="24" borderId="70" xfId="0" applyFont="1" applyFill="1" applyBorder="1" applyAlignment="1">
      <alignment horizontal="left" vertical="top" wrapText="1"/>
    </xf>
    <xf numFmtId="0" fontId="23" fillId="24" borderId="67" xfId="0" applyFont="1" applyFill="1" applyBorder="1" applyAlignment="1">
      <alignment horizontal="left" vertical="top" wrapText="1"/>
    </xf>
    <xf numFmtId="0" fontId="23" fillId="24" borderId="44" xfId="0" applyFont="1" applyFill="1" applyBorder="1" applyAlignment="1">
      <alignment horizontal="left" vertical="top" wrapText="1"/>
    </xf>
    <xf numFmtId="0" fontId="23" fillId="24" borderId="68" xfId="0" applyFont="1" applyFill="1" applyBorder="1" applyAlignment="1">
      <alignment horizontal="left" vertical="top" wrapText="1"/>
    </xf>
    <xf numFmtId="0" fontId="23" fillId="24" borderId="19" xfId="0" quotePrefix="1" applyFont="1" applyFill="1" applyBorder="1" applyAlignment="1">
      <alignment horizontal="left" vertical="top" wrapText="1"/>
    </xf>
    <xf numFmtId="0" fontId="34" fillId="24" borderId="0" xfId="0" applyFont="1" applyFill="1" applyAlignment="1">
      <alignment horizontal="left" vertical="top" wrapText="1"/>
    </xf>
    <xf numFmtId="0" fontId="34" fillId="24" borderId="50" xfId="0" applyFont="1" applyFill="1" applyBorder="1" applyAlignment="1">
      <alignment horizontal="left" vertical="top" wrapText="1"/>
    </xf>
    <xf numFmtId="0" fontId="34" fillId="24" borderId="32" xfId="0" applyFont="1" applyFill="1" applyBorder="1" applyAlignment="1">
      <alignment horizontal="left" vertical="top" wrapText="1"/>
    </xf>
    <xf numFmtId="0" fontId="34" fillId="24" borderId="51" xfId="0" applyFont="1" applyFill="1" applyBorder="1" applyAlignment="1">
      <alignment horizontal="left" vertical="top" wrapText="1"/>
    </xf>
    <xf numFmtId="0" fontId="23" fillId="27" borderId="0" xfId="0" quotePrefix="1" applyFont="1" applyFill="1" applyAlignment="1">
      <alignment horizontal="left" vertical="top"/>
    </xf>
  </cellXfs>
  <cellStyles count="6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0] 2" xfId="57" xr:uid="{FACA33C6-BD89-4B6A-B2DB-253CFA959408}"/>
    <cellStyle name="Comma 2" xfId="48" xr:uid="{00000000-0005-0000-0000-00001C000000}"/>
    <cellStyle name="Comma 3" xfId="56" xr:uid="{DE29B54A-4A85-4AED-80F4-9077EEBB8A48}"/>
    <cellStyle name="Comma 4" xfId="59" xr:uid="{30404801-C6A5-4832-A4ED-DCC204556B5E}"/>
    <cellStyle name="Currency" xfId="29" builtinId="4"/>
    <cellStyle name="Currency [0] 2" xfId="55" xr:uid="{E465E94C-4098-42BB-8AD5-30A7E5E3655C}"/>
    <cellStyle name="Currency 2" xfId="49" xr:uid="{00000000-0005-0000-0000-00001E000000}"/>
    <cellStyle name="Currency 3" xfId="54" xr:uid="{4C4A473A-F343-4C2C-9C7B-60EC28C66BC8}"/>
    <cellStyle name="Currency 4" xfId="58" xr:uid="{060418A2-3C60-44E3-A182-7AAA0EC32C5E}"/>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47" xr:uid="{00000000-0005-0000-0000-000029000000}"/>
    <cellStyle name="Normal 3" xfId="52" xr:uid="{84E69A32-CEEF-46EF-8059-A708BCF239C4}"/>
    <cellStyle name="Normal_Tickmark template" xfId="39" xr:uid="{00000000-0005-0000-0000-00002A000000}"/>
    <cellStyle name="Note" xfId="40" builtinId="10" customBuiltin="1"/>
    <cellStyle name="Output" xfId="41" builtinId="21" customBuiltin="1"/>
    <cellStyle name="Percent" xfId="42" builtinId="5"/>
    <cellStyle name="Percent 2" xfId="50" xr:uid="{00000000-0005-0000-0000-00002E000000}"/>
    <cellStyle name="Percent 3" xfId="53" xr:uid="{C766AEE7-B573-4E5D-846F-28C9DB628305}"/>
    <cellStyle name="TableStyleLight1" xfId="51" xr:uid="{00000000-0005-0000-0000-00002F000000}"/>
    <cellStyle name="Tickmark" xfId="43" xr:uid="{00000000-0005-0000-0000-000030000000}"/>
    <cellStyle name="Title" xfId="44" builtinId="15" customBuiltin="1"/>
    <cellStyle name="Total" xfId="45" builtinId="25" customBuiltin="1"/>
    <cellStyle name="Warning Text" xfId="46" builtinId="11" customBuiltin="1"/>
  </cellStyles>
  <dxfs count="21">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bgColor rgb="FFFF0000"/>
        </patternFill>
      </fill>
    </dxf>
    <dxf>
      <border>
        <left style="thin">
          <color rgb="FFFF0000"/>
        </left>
        <right style="thin">
          <color rgb="FFFF0000"/>
        </right>
        <top style="thin">
          <color rgb="FFFF0000"/>
        </top>
        <bottom style="thin">
          <color rgb="FFFF0000"/>
        </bottom>
      </border>
    </dxf>
    <dxf>
      <fill>
        <patternFill>
          <bgColor rgb="FFFF0000"/>
        </patternFill>
      </fill>
    </dxf>
    <dxf>
      <border>
        <left style="thin">
          <color rgb="FFFF0000"/>
        </left>
        <right style="thin">
          <color rgb="FFFF0000"/>
        </right>
        <top style="thin">
          <color rgb="FFFF0000"/>
        </top>
        <bottom style="thin">
          <color rgb="FFFF0000"/>
        </bottom>
      </border>
    </dxf>
    <dxf>
      <fill>
        <patternFill>
          <bgColor rgb="FFFF0000"/>
        </patternFill>
      </fill>
    </dxf>
    <dxf>
      <border>
        <left style="thin">
          <color rgb="FFFF0000"/>
        </left>
        <right style="thin">
          <color rgb="FFFF0000"/>
        </right>
        <top style="thin">
          <color rgb="FFFF0000"/>
        </top>
        <bottom style="thin">
          <color rgb="FFFF0000"/>
        </bottom>
      </border>
    </dxf>
    <dxf>
      <fill>
        <patternFill>
          <bgColor rgb="FFFF0000"/>
        </patternFill>
      </fill>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38101</xdr:colOff>
      <xdr:row>0</xdr:row>
      <xdr:rowOff>38100</xdr:rowOff>
    </xdr:from>
    <xdr:to>
      <xdr:col>0</xdr:col>
      <xdr:colOff>533400</xdr:colOff>
      <xdr:row>2</xdr:row>
      <xdr:rowOff>104775</xdr:rowOff>
    </xdr:to>
    <xdr:pic>
      <xdr:nvPicPr>
        <xdr:cNvPr id="3" name="Picture 2" descr="image001">
          <a:extLst>
            <a:ext uri="{FF2B5EF4-FFF2-40B4-BE49-F238E27FC236}">
              <a16:creationId xmlns:a16="http://schemas.microsoft.com/office/drawing/2014/main" id="{EF638EBD-080E-49EC-B1CE-8FE05267C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8100"/>
          <a:ext cx="4952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33</xdr:row>
      <xdr:rowOff>76200</xdr:rowOff>
    </xdr:from>
    <xdr:to>
      <xdr:col>6</xdr:col>
      <xdr:colOff>153840</xdr:colOff>
      <xdr:row>38</xdr:row>
      <xdr:rowOff>104893</xdr:rowOff>
    </xdr:to>
    <xdr:pic>
      <xdr:nvPicPr>
        <xdr:cNvPr id="4" name="Picture 3">
          <a:extLst>
            <a:ext uri="{FF2B5EF4-FFF2-40B4-BE49-F238E27FC236}">
              <a16:creationId xmlns:a16="http://schemas.microsoft.com/office/drawing/2014/main" id="{704EFC3D-110E-6472-8882-34668236FB3E}"/>
            </a:ext>
          </a:extLst>
        </xdr:cNvPr>
        <xdr:cNvPicPr>
          <a:picLocks noChangeAspect="1"/>
        </xdr:cNvPicPr>
      </xdr:nvPicPr>
      <xdr:blipFill>
        <a:blip xmlns:r="http://schemas.openxmlformats.org/officeDocument/2006/relationships" r:embed="rId2"/>
        <a:stretch>
          <a:fillRect/>
        </a:stretch>
      </xdr:blipFill>
      <xdr:spPr>
        <a:xfrm>
          <a:off x="1866900" y="10963275"/>
          <a:ext cx="2734057" cy="838317"/>
        </a:xfrm>
        <a:prstGeom prst="rect">
          <a:avLst/>
        </a:prstGeom>
        <a:ln w="25400">
          <a:solidFill>
            <a:schemeClr val="tx1"/>
          </a:solidFill>
        </a:ln>
      </xdr:spPr>
    </xdr:pic>
    <xdr:clientData/>
  </xdr:twoCellAnchor>
  <xdr:twoCellAnchor editAs="oneCell">
    <xdr:from>
      <xdr:col>3</xdr:col>
      <xdr:colOff>47625</xdr:colOff>
      <xdr:row>40</xdr:row>
      <xdr:rowOff>85725</xdr:rowOff>
    </xdr:from>
    <xdr:to>
      <xdr:col>7</xdr:col>
      <xdr:colOff>821860</xdr:colOff>
      <xdr:row>62</xdr:row>
      <xdr:rowOff>485</xdr:rowOff>
    </xdr:to>
    <xdr:pic>
      <xdr:nvPicPr>
        <xdr:cNvPr id="6" name="Picture 5">
          <a:extLst>
            <a:ext uri="{FF2B5EF4-FFF2-40B4-BE49-F238E27FC236}">
              <a16:creationId xmlns:a16="http://schemas.microsoft.com/office/drawing/2014/main" id="{1801A7ED-09AC-8D9B-B03C-2FBDCF90EB83}"/>
            </a:ext>
          </a:extLst>
        </xdr:cNvPr>
        <xdr:cNvPicPr>
          <a:picLocks noChangeAspect="1"/>
        </xdr:cNvPicPr>
      </xdr:nvPicPr>
      <xdr:blipFill>
        <a:blip xmlns:r="http://schemas.openxmlformats.org/officeDocument/2006/relationships" r:embed="rId3"/>
        <a:stretch>
          <a:fillRect/>
        </a:stretch>
      </xdr:blipFill>
      <xdr:spPr>
        <a:xfrm>
          <a:off x="1876425" y="12611100"/>
          <a:ext cx="4258269" cy="3477110"/>
        </a:xfrm>
        <a:prstGeom prst="rect">
          <a:avLst/>
        </a:prstGeom>
        <a:ln w="25400">
          <a:solidFill>
            <a:schemeClr val="tx1"/>
          </a:solidFill>
        </a:ln>
      </xdr:spPr>
    </xdr:pic>
    <xdr:clientData/>
  </xdr:twoCellAnchor>
  <xdr:twoCellAnchor editAs="oneCell">
    <xdr:from>
      <xdr:col>3</xdr:col>
      <xdr:colOff>28575</xdr:colOff>
      <xdr:row>64</xdr:row>
      <xdr:rowOff>142875</xdr:rowOff>
    </xdr:from>
    <xdr:to>
      <xdr:col>8</xdr:col>
      <xdr:colOff>191131</xdr:colOff>
      <xdr:row>90</xdr:row>
      <xdr:rowOff>57726</xdr:rowOff>
    </xdr:to>
    <xdr:pic>
      <xdr:nvPicPr>
        <xdr:cNvPr id="7" name="Picture 6">
          <a:extLst>
            <a:ext uri="{FF2B5EF4-FFF2-40B4-BE49-F238E27FC236}">
              <a16:creationId xmlns:a16="http://schemas.microsoft.com/office/drawing/2014/main" id="{5ECEAAC3-99D1-DF4F-5BBA-5ACEBE0559CE}"/>
            </a:ext>
          </a:extLst>
        </xdr:cNvPr>
        <xdr:cNvPicPr>
          <a:picLocks noChangeAspect="1"/>
        </xdr:cNvPicPr>
      </xdr:nvPicPr>
      <xdr:blipFill>
        <a:blip xmlns:r="http://schemas.openxmlformats.org/officeDocument/2006/relationships" r:embed="rId4"/>
        <a:stretch>
          <a:fillRect/>
        </a:stretch>
      </xdr:blipFill>
      <xdr:spPr>
        <a:xfrm>
          <a:off x="1857375" y="16735425"/>
          <a:ext cx="4525006" cy="4124901"/>
        </a:xfrm>
        <a:prstGeom prst="rect">
          <a:avLst/>
        </a:prstGeom>
        <a:ln w="25400">
          <a:solidFill>
            <a:schemeClr val="tx1"/>
          </a:solidFill>
        </a:ln>
      </xdr:spPr>
    </xdr:pic>
    <xdr:clientData/>
  </xdr:twoCellAnchor>
  <xdr:twoCellAnchor editAs="oneCell">
    <xdr:from>
      <xdr:col>2</xdr:col>
      <xdr:colOff>542925</xdr:colOff>
      <xdr:row>108</xdr:row>
      <xdr:rowOff>123825</xdr:rowOff>
    </xdr:from>
    <xdr:to>
      <xdr:col>8</xdr:col>
      <xdr:colOff>867833</xdr:colOff>
      <xdr:row>120</xdr:row>
      <xdr:rowOff>142854</xdr:rowOff>
    </xdr:to>
    <xdr:pic>
      <xdr:nvPicPr>
        <xdr:cNvPr id="9" name="Picture 8">
          <a:extLst>
            <a:ext uri="{FF2B5EF4-FFF2-40B4-BE49-F238E27FC236}">
              <a16:creationId xmlns:a16="http://schemas.microsoft.com/office/drawing/2014/main" id="{13401EAD-139A-29A5-BBFB-7EC19B2283A4}"/>
            </a:ext>
          </a:extLst>
        </xdr:cNvPr>
        <xdr:cNvPicPr>
          <a:picLocks noChangeAspect="1"/>
        </xdr:cNvPicPr>
      </xdr:nvPicPr>
      <xdr:blipFill>
        <a:blip xmlns:r="http://schemas.openxmlformats.org/officeDocument/2006/relationships" r:embed="rId5"/>
        <a:stretch>
          <a:fillRect/>
        </a:stretch>
      </xdr:blipFill>
      <xdr:spPr>
        <a:xfrm>
          <a:off x="1762125" y="23974425"/>
          <a:ext cx="5553075" cy="1962129"/>
        </a:xfrm>
        <a:prstGeom prst="rect">
          <a:avLst/>
        </a:prstGeom>
        <a:ln w="25400">
          <a:solidFill>
            <a:schemeClr val="tx1"/>
          </a:solidFill>
        </a:ln>
      </xdr:spPr>
    </xdr:pic>
    <xdr:clientData/>
  </xdr:twoCellAnchor>
  <xdr:twoCellAnchor editAs="oneCell">
    <xdr:from>
      <xdr:col>2</xdr:col>
      <xdr:colOff>523875</xdr:colOff>
      <xdr:row>125</xdr:row>
      <xdr:rowOff>133350</xdr:rowOff>
    </xdr:from>
    <xdr:to>
      <xdr:col>8</xdr:col>
      <xdr:colOff>877358</xdr:colOff>
      <xdr:row>137</xdr:row>
      <xdr:rowOff>12569</xdr:rowOff>
    </xdr:to>
    <xdr:pic>
      <xdr:nvPicPr>
        <xdr:cNvPr id="11" name="Picture 10">
          <a:extLst>
            <a:ext uri="{FF2B5EF4-FFF2-40B4-BE49-F238E27FC236}">
              <a16:creationId xmlns:a16="http://schemas.microsoft.com/office/drawing/2014/main" id="{9B4DB4CC-EBE6-D640-C43D-5A78768423FB}"/>
            </a:ext>
          </a:extLst>
        </xdr:cNvPr>
        <xdr:cNvPicPr>
          <a:picLocks noChangeAspect="1"/>
        </xdr:cNvPicPr>
      </xdr:nvPicPr>
      <xdr:blipFill>
        <a:blip xmlns:r="http://schemas.openxmlformats.org/officeDocument/2006/relationships" r:embed="rId6"/>
        <a:stretch>
          <a:fillRect/>
        </a:stretch>
      </xdr:blipFill>
      <xdr:spPr>
        <a:xfrm>
          <a:off x="1743075" y="26746200"/>
          <a:ext cx="5581650" cy="1822319"/>
        </a:xfrm>
        <a:prstGeom prst="rect">
          <a:avLst/>
        </a:prstGeom>
        <a:ln w="25400">
          <a:solidFill>
            <a:schemeClr val="tx1"/>
          </a:solidFill>
        </a:ln>
      </xdr:spPr>
    </xdr:pic>
    <xdr:clientData/>
  </xdr:twoCellAnchor>
  <xdr:twoCellAnchor editAs="oneCell">
    <xdr:from>
      <xdr:col>2</xdr:col>
      <xdr:colOff>523875</xdr:colOff>
      <xdr:row>141</xdr:row>
      <xdr:rowOff>38101</xdr:rowOff>
    </xdr:from>
    <xdr:to>
      <xdr:col>9</xdr:col>
      <xdr:colOff>115241</xdr:colOff>
      <xdr:row>147</xdr:row>
      <xdr:rowOff>114302</xdr:rowOff>
    </xdr:to>
    <xdr:pic>
      <xdr:nvPicPr>
        <xdr:cNvPr id="13" name="Picture 12">
          <a:extLst>
            <a:ext uri="{FF2B5EF4-FFF2-40B4-BE49-F238E27FC236}">
              <a16:creationId xmlns:a16="http://schemas.microsoft.com/office/drawing/2014/main" id="{522909B4-FC77-2769-0DFD-7B3E8CA7E611}"/>
            </a:ext>
          </a:extLst>
        </xdr:cNvPr>
        <xdr:cNvPicPr>
          <a:picLocks noChangeAspect="1"/>
        </xdr:cNvPicPr>
      </xdr:nvPicPr>
      <xdr:blipFill>
        <a:blip xmlns:r="http://schemas.openxmlformats.org/officeDocument/2006/relationships" r:embed="rId7"/>
        <a:stretch>
          <a:fillRect/>
        </a:stretch>
      </xdr:blipFill>
      <xdr:spPr>
        <a:xfrm>
          <a:off x="1743075" y="29965651"/>
          <a:ext cx="5697950" cy="1047750"/>
        </a:xfrm>
        <a:prstGeom prst="rect">
          <a:avLst/>
        </a:prstGeom>
        <a:ln w="25400">
          <a:solidFill>
            <a:schemeClr val="tx1"/>
          </a:solidFill>
        </a:ln>
      </xdr:spPr>
    </xdr:pic>
    <xdr:clientData/>
  </xdr:twoCellAnchor>
  <xdr:twoCellAnchor editAs="oneCell">
    <xdr:from>
      <xdr:col>2</xdr:col>
      <xdr:colOff>523876</xdr:colOff>
      <xdr:row>104</xdr:row>
      <xdr:rowOff>95251</xdr:rowOff>
    </xdr:from>
    <xdr:to>
      <xdr:col>9</xdr:col>
      <xdr:colOff>354541</xdr:colOff>
      <xdr:row>105</xdr:row>
      <xdr:rowOff>565087</xdr:rowOff>
    </xdr:to>
    <xdr:pic>
      <xdr:nvPicPr>
        <xdr:cNvPr id="14" name="Picture 13">
          <a:extLst>
            <a:ext uri="{FF2B5EF4-FFF2-40B4-BE49-F238E27FC236}">
              <a16:creationId xmlns:a16="http://schemas.microsoft.com/office/drawing/2014/main" id="{DB10A4C1-708E-2F5C-08B3-12745C765157}"/>
            </a:ext>
          </a:extLst>
        </xdr:cNvPr>
        <xdr:cNvPicPr>
          <a:picLocks noChangeAspect="1"/>
        </xdr:cNvPicPr>
      </xdr:nvPicPr>
      <xdr:blipFill>
        <a:blip xmlns:r="http://schemas.openxmlformats.org/officeDocument/2006/relationships" r:embed="rId8"/>
        <a:stretch>
          <a:fillRect/>
        </a:stretch>
      </xdr:blipFill>
      <xdr:spPr>
        <a:xfrm>
          <a:off x="1730376" y="24511001"/>
          <a:ext cx="5873749" cy="977836"/>
        </a:xfrm>
        <a:prstGeom prst="rect">
          <a:avLst/>
        </a:prstGeom>
        <a:ln w="25400">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0</xdr:row>
      <xdr:rowOff>19050</xdr:rowOff>
    </xdr:from>
    <xdr:to>
      <xdr:col>1</xdr:col>
      <xdr:colOff>123825</xdr:colOff>
      <xdr:row>3</xdr:row>
      <xdr:rowOff>114300</xdr:rowOff>
    </xdr:to>
    <xdr:pic>
      <xdr:nvPicPr>
        <xdr:cNvPr id="10389" name="Picture 2" descr="image001">
          <a:extLst>
            <a:ext uri="{FF2B5EF4-FFF2-40B4-BE49-F238E27FC236}">
              <a16:creationId xmlns:a16="http://schemas.microsoft.com/office/drawing/2014/main" id="{00000000-0008-0000-0A00-000095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
          <a:ext cx="8191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152400</xdr:colOff>
      <xdr:row>4</xdr:row>
      <xdr:rowOff>47625</xdr:rowOff>
    </xdr:to>
    <xdr:pic>
      <xdr:nvPicPr>
        <xdr:cNvPr id="14445" name="Picture 2" descr="image001">
          <a:extLst>
            <a:ext uri="{FF2B5EF4-FFF2-40B4-BE49-F238E27FC236}">
              <a16:creationId xmlns:a16="http://schemas.microsoft.com/office/drawing/2014/main" id="{00000000-0008-0000-0800-00006D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8477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152400</xdr:colOff>
      <xdr:row>4</xdr:row>
      <xdr:rowOff>47625</xdr:rowOff>
    </xdr:to>
    <xdr:pic>
      <xdr:nvPicPr>
        <xdr:cNvPr id="2" name="Picture 2" descr="image001">
          <a:extLst>
            <a:ext uri="{FF2B5EF4-FFF2-40B4-BE49-F238E27FC236}">
              <a16:creationId xmlns:a16="http://schemas.microsoft.com/office/drawing/2014/main" id="{25412FAD-3DCC-40AB-B3BE-DB87AE6CD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8477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xdr:colOff>
      <xdr:row>0</xdr:row>
      <xdr:rowOff>19050</xdr:rowOff>
    </xdr:from>
    <xdr:to>
      <xdr:col>1</xdr:col>
      <xdr:colOff>9525</xdr:colOff>
      <xdr:row>3</xdr:row>
      <xdr:rowOff>19050</xdr:rowOff>
    </xdr:to>
    <xdr:pic>
      <xdr:nvPicPr>
        <xdr:cNvPr id="9366" name="Picture 2" descr="image001">
          <a:extLst>
            <a:ext uri="{FF2B5EF4-FFF2-40B4-BE49-F238E27FC236}">
              <a16:creationId xmlns:a16="http://schemas.microsoft.com/office/drawing/2014/main" id="{00000000-0008-0000-0900-000096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
          <a:ext cx="7048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47625</xdr:colOff>
      <xdr:row>3</xdr:row>
      <xdr:rowOff>133350</xdr:rowOff>
    </xdr:to>
    <xdr:pic>
      <xdr:nvPicPr>
        <xdr:cNvPr id="16498" name="Picture 2" descr="image001">
          <a:extLst>
            <a:ext uri="{FF2B5EF4-FFF2-40B4-BE49-F238E27FC236}">
              <a16:creationId xmlns:a16="http://schemas.microsoft.com/office/drawing/2014/main" id="{00000000-0008-0000-0C00-000072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7905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152400</xdr:colOff>
      <xdr:row>4</xdr:row>
      <xdr:rowOff>47625</xdr:rowOff>
    </xdr:to>
    <xdr:pic>
      <xdr:nvPicPr>
        <xdr:cNvPr id="2" name="Picture 2" descr="image001">
          <a:extLst>
            <a:ext uri="{FF2B5EF4-FFF2-40B4-BE49-F238E27FC236}">
              <a16:creationId xmlns:a16="http://schemas.microsoft.com/office/drawing/2014/main" id="{932039EA-4A0F-4556-B16F-59416A0D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8477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xdr:col>
      <xdr:colOff>85725</xdr:colOff>
      <xdr:row>3</xdr:row>
      <xdr:rowOff>123825</xdr:rowOff>
    </xdr:to>
    <xdr:pic>
      <xdr:nvPicPr>
        <xdr:cNvPr id="15473" name="Picture 2" descr="image001">
          <a:extLst>
            <a:ext uri="{FF2B5EF4-FFF2-40B4-BE49-F238E27FC236}">
              <a16:creationId xmlns:a16="http://schemas.microsoft.com/office/drawing/2014/main" id="{00000000-0008-0000-0B00-000071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7905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xdr:col>
      <xdr:colOff>161925</xdr:colOff>
      <xdr:row>4</xdr:row>
      <xdr:rowOff>19050</xdr:rowOff>
    </xdr:to>
    <xdr:pic>
      <xdr:nvPicPr>
        <xdr:cNvPr id="17512" name="Picture 2" descr="image001">
          <a:extLst>
            <a:ext uri="{FF2B5EF4-FFF2-40B4-BE49-F238E27FC236}">
              <a16:creationId xmlns:a16="http://schemas.microsoft.com/office/drawing/2014/main" id="{00000000-0008-0000-0D00-000068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838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xdr:col>
      <xdr:colOff>161925</xdr:colOff>
      <xdr:row>4</xdr:row>
      <xdr:rowOff>19050</xdr:rowOff>
    </xdr:to>
    <xdr:pic>
      <xdr:nvPicPr>
        <xdr:cNvPr id="2" name="Picture 2" descr="image001">
          <a:extLst>
            <a:ext uri="{FF2B5EF4-FFF2-40B4-BE49-F238E27FC236}">
              <a16:creationId xmlns:a16="http://schemas.microsoft.com/office/drawing/2014/main" id="{120CEABE-1B37-4BDC-ACED-1857AFBD3F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838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xdr:col>
      <xdr:colOff>161925</xdr:colOff>
      <xdr:row>4</xdr:row>
      <xdr:rowOff>19050</xdr:rowOff>
    </xdr:to>
    <xdr:pic>
      <xdr:nvPicPr>
        <xdr:cNvPr id="2" name="Picture 2" descr="image001">
          <a:extLst>
            <a:ext uri="{FF2B5EF4-FFF2-40B4-BE49-F238E27FC236}">
              <a16:creationId xmlns:a16="http://schemas.microsoft.com/office/drawing/2014/main" id="{ADBFA221-6D88-4B4E-8980-7FDA0CA08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838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xdr:colOff>
      <xdr:row>0</xdr:row>
      <xdr:rowOff>28575</xdr:rowOff>
    </xdr:from>
    <xdr:to>
      <xdr:col>0</xdr:col>
      <xdr:colOff>714375</xdr:colOff>
      <xdr:row>3</xdr:row>
      <xdr:rowOff>0</xdr:rowOff>
    </xdr:to>
    <xdr:pic>
      <xdr:nvPicPr>
        <xdr:cNvPr id="1138" name="Picture 3" descr="image001">
          <a:extLst>
            <a:ext uri="{FF2B5EF4-FFF2-40B4-BE49-F238E27FC236}">
              <a16:creationId xmlns:a16="http://schemas.microsoft.com/office/drawing/2014/main" id="{00000000-0008-0000-0000-00007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 y="28575"/>
          <a:ext cx="70485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xdr:col>
      <xdr:colOff>390525</xdr:colOff>
      <xdr:row>3</xdr:row>
      <xdr:rowOff>9525</xdr:rowOff>
    </xdr:to>
    <xdr:pic>
      <xdr:nvPicPr>
        <xdr:cNvPr id="2151" name="Picture 2" descr="image001">
          <a:extLst>
            <a:ext uri="{FF2B5EF4-FFF2-40B4-BE49-F238E27FC236}">
              <a16:creationId xmlns:a16="http://schemas.microsoft.com/office/drawing/2014/main" id="{00000000-0008-0000-0100-00006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5143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66675</xdr:rowOff>
    </xdr:from>
    <xdr:to>
      <xdr:col>0</xdr:col>
      <xdr:colOff>628650</xdr:colOff>
      <xdr:row>2</xdr:row>
      <xdr:rowOff>180975</xdr:rowOff>
    </xdr:to>
    <xdr:pic>
      <xdr:nvPicPr>
        <xdr:cNvPr id="3188" name="Picture 2" descr="image001">
          <a:extLst>
            <a:ext uri="{FF2B5EF4-FFF2-40B4-BE49-F238E27FC236}">
              <a16:creationId xmlns:a16="http://schemas.microsoft.com/office/drawing/2014/main" id="{00000000-0008-0000-0200-00007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6675"/>
          <a:ext cx="590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0</xdr:col>
      <xdr:colOff>742950</xdr:colOff>
      <xdr:row>2</xdr:row>
      <xdr:rowOff>190500</xdr:rowOff>
    </xdr:to>
    <xdr:pic>
      <xdr:nvPicPr>
        <xdr:cNvPr id="3189" name="Picture 3" descr="image001">
          <a:extLst>
            <a:ext uri="{FF2B5EF4-FFF2-40B4-BE49-F238E27FC236}">
              <a16:creationId xmlns:a16="http://schemas.microsoft.com/office/drawing/2014/main" id="{00000000-0008-0000-0200-00007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7048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57150</xdr:colOff>
      <xdr:row>3</xdr:row>
      <xdr:rowOff>85725</xdr:rowOff>
    </xdr:to>
    <xdr:pic>
      <xdr:nvPicPr>
        <xdr:cNvPr id="3" name="Picture 2" descr="image001">
          <a:extLst>
            <a:ext uri="{FF2B5EF4-FFF2-40B4-BE49-F238E27FC236}">
              <a16:creationId xmlns:a16="http://schemas.microsoft.com/office/drawing/2014/main" id="{F1BADC1A-07D6-4CA0-AFD9-6C03C0E05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779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142875</xdr:colOff>
      <xdr:row>4</xdr:row>
      <xdr:rowOff>19050</xdr:rowOff>
    </xdr:to>
    <xdr:pic>
      <xdr:nvPicPr>
        <xdr:cNvPr id="4216" name="Picture 3" descr="image001">
          <a:extLst>
            <a:ext uri="{FF2B5EF4-FFF2-40B4-BE49-F238E27FC236}">
              <a16:creationId xmlns:a16="http://schemas.microsoft.com/office/drawing/2014/main" id="{00000000-0008-0000-0300-000078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85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142875</xdr:colOff>
      <xdr:row>4</xdr:row>
      <xdr:rowOff>19050</xdr:rowOff>
    </xdr:to>
    <xdr:pic>
      <xdr:nvPicPr>
        <xdr:cNvPr id="2" name="Picture 3" descr="image001">
          <a:extLst>
            <a:ext uri="{FF2B5EF4-FFF2-40B4-BE49-F238E27FC236}">
              <a16:creationId xmlns:a16="http://schemas.microsoft.com/office/drawing/2014/main" id="{2AE3CC6B-B1F9-4B7D-A39A-FF40642A58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85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38100</xdr:colOff>
      <xdr:row>3</xdr:row>
      <xdr:rowOff>66675</xdr:rowOff>
    </xdr:to>
    <xdr:pic>
      <xdr:nvPicPr>
        <xdr:cNvPr id="7282" name="Picture 2" descr="image001">
          <a:extLst>
            <a:ext uri="{FF2B5EF4-FFF2-40B4-BE49-F238E27FC236}">
              <a16:creationId xmlns:a16="http://schemas.microsoft.com/office/drawing/2014/main" id="{00000000-0008-0000-0400-000072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810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57150</xdr:colOff>
      <xdr:row>3</xdr:row>
      <xdr:rowOff>85725</xdr:rowOff>
    </xdr:to>
    <xdr:pic>
      <xdr:nvPicPr>
        <xdr:cNvPr id="8295" name="Picture 2" descr="image001">
          <a:extLst>
            <a:ext uri="{FF2B5EF4-FFF2-40B4-BE49-F238E27FC236}">
              <a16:creationId xmlns:a16="http://schemas.microsoft.com/office/drawing/2014/main" id="{00000000-0008-0000-0600-00006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01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736CC-9E2C-4799-9FAB-2FB0FFCAD5D5}">
  <sheetPr>
    <tabColor rgb="FF92D050"/>
  </sheetPr>
  <dimension ref="A1:V232"/>
  <sheetViews>
    <sheetView topLeftCell="A56" zoomScale="90" zoomScaleNormal="90" workbookViewId="0">
      <selection activeCell="B11" sqref="B11:J11"/>
    </sheetView>
  </sheetViews>
  <sheetFormatPr defaultColWidth="9.1640625" defaultRowHeight="12.3" x14ac:dyDescent="0.4"/>
  <cols>
    <col min="1" max="10" width="13.1640625" style="46" customWidth="1"/>
    <col min="11" max="16384" width="9.1640625" style="46"/>
  </cols>
  <sheetData>
    <row r="1" spans="1:22" s="8" customFormat="1" x14ac:dyDescent="0.4">
      <c r="D1" s="11"/>
      <c r="E1" s="4"/>
      <c r="F1" s="4" t="s">
        <v>0</v>
      </c>
      <c r="G1" s="4"/>
      <c r="H1" s="5"/>
      <c r="I1" s="6"/>
      <c r="J1" s="12"/>
      <c r="K1" s="6"/>
      <c r="L1" s="6"/>
      <c r="M1" s="6"/>
      <c r="N1" s="7" t="s">
        <v>174</v>
      </c>
    </row>
    <row r="2" spans="1:22" s="8" customFormat="1" x14ac:dyDescent="0.4">
      <c r="D2" s="11"/>
      <c r="E2" s="4"/>
      <c r="F2" s="4" t="s">
        <v>1</v>
      </c>
      <c r="G2" s="4"/>
      <c r="I2" s="10" t="s">
        <v>349</v>
      </c>
      <c r="J2" s="7">
        <f>Summary!B1</f>
        <v>35</v>
      </c>
      <c r="K2" s="6"/>
      <c r="L2" s="6"/>
    </row>
    <row r="3" spans="1:22" s="8" customFormat="1" x14ac:dyDescent="0.4">
      <c r="D3" s="11"/>
      <c r="E3" s="4"/>
      <c r="F3" s="4" t="str">
        <f>Summary!B3</f>
        <v>2025-2026</v>
      </c>
      <c r="G3" s="4"/>
      <c r="H3" s="5"/>
      <c r="I3" s="7"/>
      <c r="J3" s="12"/>
      <c r="N3" s="9"/>
    </row>
    <row r="4" spans="1:22" s="8" customFormat="1" ht="9" customHeight="1" x14ac:dyDescent="0.4">
      <c r="D4" s="11"/>
      <c r="E4" s="4"/>
      <c r="F4" s="13"/>
      <c r="H4" s="10"/>
      <c r="I4" s="4"/>
      <c r="J4" s="12"/>
      <c r="N4" s="9"/>
    </row>
    <row r="6" spans="1:22" x14ac:dyDescent="0.4">
      <c r="B6" s="222" t="str">
        <f>"Welcome to your "&amp;F3&amp;" Annual Budget template!"</f>
        <v>Welcome to your 2025-2026 Annual Budget template!</v>
      </c>
      <c r="C6" s="222"/>
      <c r="D6" s="222"/>
      <c r="E6" s="222"/>
      <c r="F6" s="222"/>
      <c r="G6" s="222"/>
      <c r="H6" s="222"/>
      <c r="I6" s="222"/>
      <c r="J6" s="222"/>
    </row>
    <row r="7" spans="1:22" ht="9" customHeight="1" x14ac:dyDescent="0.4">
      <c r="B7" s="209"/>
      <c r="C7" s="209"/>
      <c r="D7" s="209"/>
      <c r="E7" s="209"/>
      <c r="F7" s="209"/>
      <c r="G7" s="209"/>
      <c r="H7" s="209"/>
      <c r="I7" s="209"/>
      <c r="J7" s="209"/>
    </row>
    <row r="8" spans="1:22" ht="27.75" customHeight="1" x14ac:dyDescent="0.4">
      <c r="B8" s="223" t="s">
        <v>680</v>
      </c>
      <c r="C8" s="223"/>
      <c r="D8" s="223"/>
      <c r="E8" s="223"/>
      <c r="F8" s="223"/>
      <c r="G8" s="223"/>
      <c r="H8" s="223"/>
      <c r="I8" s="223"/>
      <c r="J8" s="223"/>
    </row>
    <row r="9" spans="1:22" x14ac:dyDescent="0.4">
      <c r="B9" s="209"/>
      <c r="C9" s="209"/>
      <c r="D9" s="209"/>
      <c r="E9" s="209"/>
      <c r="F9" s="209"/>
      <c r="G9" s="209"/>
      <c r="H9" s="209"/>
      <c r="I9" s="209"/>
      <c r="J9" s="209"/>
    </row>
    <row r="10" spans="1:22" x14ac:dyDescent="0.4">
      <c r="A10" s="202" t="s">
        <v>681</v>
      </c>
      <c r="B10" s="209"/>
      <c r="C10" s="209"/>
      <c r="D10" s="209"/>
      <c r="E10" s="209"/>
      <c r="F10" s="209"/>
      <c r="G10" s="209"/>
      <c r="H10" s="209"/>
      <c r="I10" s="209"/>
      <c r="J10" s="209"/>
    </row>
    <row r="11" spans="1:22" ht="39" customHeight="1" x14ac:dyDescent="0.4">
      <c r="B11" s="218" t="s">
        <v>682</v>
      </c>
      <c r="C11" s="219"/>
      <c r="D11" s="219"/>
      <c r="E11" s="219"/>
      <c r="F11" s="219"/>
      <c r="G11" s="219"/>
      <c r="H11" s="219"/>
      <c r="I11" s="219"/>
      <c r="J11" s="219"/>
    </row>
    <row r="12" spans="1:22" ht="31.5" customHeight="1" x14ac:dyDescent="0.4">
      <c r="B12" s="218" t="s">
        <v>683</v>
      </c>
      <c r="C12" s="219"/>
      <c r="D12" s="219"/>
      <c r="E12" s="219"/>
      <c r="F12" s="219"/>
      <c r="G12" s="219"/>
      <c r="H12" s="219"/>
      <c r="I12" s="219"/>
      <c r="J12" s="219"/>
    </row>
    <row r="13" spans="1:22" ht="44.25" customHeight="1" x14ac:dyDescent="0.4">
      <c r="B13" s="218" t="s">
        <v>684</v>
      </c>
      <c r="C13" s="219"/>
      <c r="D13" s="219"/>
      <c r="E13" s="219"/>
      <c r="F13" s="219"/>
      <c r="G13" s="219"/>
      <c r="H13" s="219"/>
      <c r="I13" s="219"/>
      <c r="J13" s="219"/>
    </row>
    <row r="14" spans="1:22" ht="81" customHeight="1" x14ac:dyDescent="0.4">
      <c r="B14" s="218" t="s">
        <v>685</v>
      </c>
      <c r="C14" s="218"/>
      <c r="D14" s="218"/>
      <c r="E14" s="218"/>
      <c r="F14" s="218"/>
      <c r="G14" s="218"/>
      <c r="H14" s="218"/>
      <c r="I14" s="218"/>
      <c r="J14" s="218"/>
      <c r="P14" s="50"/>
      <c r="Q14" s="50"/>
      <c r="R14" s="50"/>
      <c r="S14" s="50"/>
      <c r="T14" s="50"/>
      <c r="U14" s="50"/>
      <c r="V14" s="50"/>
    </row>
    <row r="15" spans="1:22" x14ac:dyDescent="0.4">
      <c r="B15" s="210"/>
      <c r="C15" s="210"/>
      <c r="D15" s="210"/>
      <c r="E15" s="210"/>
      <c r="F15" s="210"/>
      <c r="G15" s="210"/>
      <c r="H15" s="210"/>
      <c r="I15" s="210"/>
      <c r="J15" s="210"/>
      <c r="P15" s="50"/>
      <c r="Q15" s="50"/>
      <c r="R15" s="50"/>
      <c r="S15" s="50"/>
      <c r="T15" s="50"/>
      <c r="U15" s="50"/>
      <c r="V15" s="50"/>
    </row>
    <row r="16" spans="1:22" x14ac:dyDescent="0.4">
      <c r="A16" s="202" t="s">
        <v>686</v>
      </c>
      <c r="B16" s="210"/>
      <c r="C16" s="210"/>
      <c r="D16" s="210"/>
      <c r="E16" s="210"/>
      <c r="F16" s="210"/>
      <c r="G16" s="210"/>
      <c r="H16" s="210"/>
      <c r="I16" s="210"/>
      <c r="J16" s="210"/>
      <c r="P16" s="50"/>
      <c r="Q16" s="50"/>
      <c r="R16" s="50"/>
      <c r="S16" s="50"/>
      <c r="T16" s="50"/>
      <c r="U16" s="50"/>
      <c r="V16" s="50"/>
    </row>
    <row r="17" spans="1:22" ht="16.5" customHeight="1" x14ac:dyDescent="0.4">
      <c r="B17" s="218" t="s">
        <v>687</v>
      </c>
      <c r="C17" s="218"/>
      <c r="D17" s="218"/>
      <c r="E17" s="218"/>
      <c r="F17" s="218"/>
      <c r="G17" s="218"/>
      <c r="H17" s="218"/>
      <c r="I17" s="218"/>
      <c r="J17" s="218"/>
      <c r="P17" s="50"/>
      <c r="Q17" s="50"/>
      <c r="R17" s="50"/>
      <c r="S17" s="50"/>
      <c r="T17" s="50"/>
      <c r="U17" s="50"/>
      <c r="V17" s="50"/>
    </row>
    <row r="18" spans="1:22" ht="43.5" customHeight="1" x14ac:dyDescent="0.4">
      <c r="B18" s="212" t="s">
        <v>692</v>
      </c>
      <c r="C18" s="218" t="s">
        <v>688</v>
      </c>
      <c r="D18" s="219"/>
      <c r="E18" s="219"/>
      <c r="F18" s="219"/>
      <c r="G18" s="219"/>
      <c r="H18" s="219"/>
      <c r="I18" s="219"/>
      <c r="J18" s="219"/>
      <c r="P18" s="50"/>
      <c r="Q18" s="50"/>
      <c r="R18" s="50"/>
      <c r="S18" s="50"/>
      <c r="T18" s="50"/>
      <c r="U18" s="50"/>
      <c r="V18" s="50"/>
    </row>
    <row r="19" spans="1:22" ht="18" customHeight="1" x14ac:dyDescent="0.4">
      <c r="B19" s="218" t="s">
        <v>689</v>
      </c>
      <c r="C19" s="218"/>
      <c r="D19" s="218"/>
      <c r="E19" s="218"/>
      <c r="F19" s="218"/>
      <c r="G19" s="218"/>
      <c r="H19" s="218"/>
      <c r="I19" s="218"/>
      <c r="J19" s="218"/>
      <c r="P19" s="50"/>
      <c r="Q19" s="50"/>
      <c r="R19" s="50"/>
      <c r="S19" s="50"/>
      <c r="T19" s="50"/>
      <c r="U19" s="50"/>
      <c r="V19" s="50"/>
    </row>
    <row r="20" spans="1:22" ht="41.25" customHeight="1" x14ac:dyDescent="0.4">
      <c r="B20" s="212" t="s">
        <v>692</v>
      </c>
      <c r="C20" s="218" t="s">
        <v>691</v>
      </c>
      <c r="D20" s="219"/>
      <c r="E20" s="219"/>
      <c r="F20" s="219"/>
      <c r="G20" s="219"/>
      <c r="H20" s="219"/>
      <c r="I20" s="219"/>
      <c r="J20" s="219"/>
      <c r="P20" s="50"/>
      <c r="Q20" s="50"/>
      <c r="R20" s="50"/>
      <c r="S20" s="50"/>
      <c r="T20" s="50"/>
      <c r="U20" s="50"/>
      <c r="V20" s="50"/>
    </row>
    <row r="21" spans="1:22" ht="33" customHeight="1" x14ac:dyDescent="0.4">
      <c r="B21" s="212" t="s">
        <v>692</v>
      </c>
      <c r="C21" s="218" t="s">
        <v>690</v>
      </c>
      <c r="D21" s="219"/>
      <c r="E21" s="219"/>
      <c r="F21" s="219"/>
      <c r="G21" s="219"/>
      <c r="H21" s="219"/>
      <c r="I21" s="219"/>
      <c r="J21" s="219"/>
      <c r="P21" s="50"/>
      <c r="Q21" s="50"/>
      <c r="R21" s="50"/>
      <c r="S21" s="50"/>
      <c r="T21" s="50"/>
      <c r="U21" s="50"/>
      <c r="V21" s="50"/>
    </row>
    <row r="22" spans="1:22" ht="46.5" customHeight="1" x14ac:dyDescent="0.4">
      <c r="B22" s="212" t="s">
        <v>692</v>
      </c>
      <c r="C22" s="218" t="s">
        <v>724</v>
      </c>
      <c r="D22" s="218"/>
      <c r="E22" s="218"/>
      <c r="F22" s="218"/>
      <c r="G22" s="218"/>
      <c r="H22" s="218"/>
      <c r="I22" s="218"/>
      <c r="J22" s="218"/>
      <c r="P22" s="50"/>
      <c r="Q22" s="50"/>
      <c r="R22" s="50"/>
      <c r="S22" s="50"/>
      <c r="T22" s="50"/>
      <c r="U22" s="50"/>
      <c r="V22" s="50"/>
    </row>
    <row r="23" spans="1:22" ht="15.75" customHeight="1" x14ac:dyDescent="0.4">
      <c r="B23" s="218" t="s">
        <v>693</v>
      </c>
      <c r="C23" s="218"/>
      <c r="D23" s="218"/>
      <c r="E23" s="218"/>
      <c r="F23" s="218"/>
      <c r="G23" s="218"/>
      <c r="H23" s="218"/>
      <c r="I23" s="218"/>
      <c r="J23" s="218"/>
    </row>
    <row r="24" spans="1:22" ht="17.25" customHeight="1" x14ac:dyDescent="0.4">
      <c r="B24" s="212" t="s">
        <v>692</v>
      </c>
      <c r="C24" s="218" t="s">
        <v>694</v>
      </c>
      <c r="D24" s="218"/>
      <c r="E24" s="218"/>
      <c r="F24" s="218"/>
      <c r="G24" s="218"/>
      <c r="H24" s="218"/>
      <c r="I24" s="218"/>
      <c r="J24" s="218"/>
    </row>
    <row r="25" spans="1:22" ht="12.9" x14ac:dyDescent="0.4">
      <c r="B25" s="212" t="s">
        <v>692</v>
      </c>
      <c r="C25" s="218" t="s">
        <v>695</v>
      </c>
      <c r="D25" s="219"/>
      <c r="E25" s="219"/>
      <c r="F25" s="219"/>
      <c r="G25" s="219"/>
      <c r="H25" s="219"/>
      <c r="I25" s="219"/>
      <c r="J25" s="219"/>
    </row>
    <row r="26" spans="1:22" ht="40.5" customHeight="1" x14ac:dyDescent="0.4">
      <c r="B26" s="212" t="s">
        <v>692</v>
      </c>
      <c r="C26" s="218" t="s">
        <v>725</v>
      </c>
      <c r="D26" s="219"/>
      <c r="E26" s="219"/>
      <c r="F26" s="219"/>
      <c r="G26" s="219"/>
      <c r="H26" s="219"/>
      <c r="I26" s="219"/>
      <c r="J26" s="219"/>
    </row>
    <row r="27" spans="1:22" s="208" customFormat="1" ht="33" customHeight="1" x14ac:dyDescent="0.4">
      <c r="B27" s="210"/>
      <c r="C27" s="212" t="s">
        <v>698</v>
      </c>
      <c r="D27" s="219" t="s">
        <v>717</v>
      </c>
      <c r="E27" s="219"/>
      <c r="F27" s="219"/>
      <c r="G27" s="219"/>
      <c r="H27" s="219"/>
      <c r="I27" s="219"/>
      <c r="J27" s="219"/>
    </row>
    <row r="28" spans="1:22" ht="30.6" customHeight="1" x14ac:dyDescent="0.4">
      <c r="B28" s="210"/>
      <c r="C28" s="212" t="s">
        <v>698</v>
      </c>
      <c r="D28" s="219" t="s">
        <v>697</v>
      </c>
      <c r="E28" s="219"/>
      <c r="F28" s="219"/>
      <c r="G28" s="219"/>
      <c r="H28" s="219"/>
      <c r="I28" s="219"/>
      <c r="J28" s="219"/>
    </row>
    <row r="29" spans="1:22" x14ac:dyDescent="0.4">
      <c r="B29" s="204"/>
      <c r="C29" s="204"/>
      <c r="D29" s="204"/>
      <c r="E29" s="204"/>
      <c r="F29" s="204"/>
      <c r="G29" s="204"/>
      <c r="H29" s="204"/>
      <c r="I29" s="204"/>
      <c r="J29" s="204"/>
    </row>
    <row r="30" spans="1:22" x14ac:dyDescent="0.4">
      <c r="A30" s="202" t="s">
        <v>701</v>
      </c>
      <c r="B30" s="204"/>
      <c r="C30" s="204"/>
      <c r="D30" s="204"/>
      <c r="E30" s="204"/>
      <c r="F30" s="204"/>
      <c r="G30" s="204"/>
      <c r="H30" s="204"/>
      <c r="I30" s="204"/>
      <c r="J30" s="204"/>
    </row>
    <row r="31" spans="1:22" ht="53.25" customHeight="1" x14ac:dyDescent="0.4">
      <c r="B31" s="220" t="s">
        <v>727</v>
      </c>
      <c r="C31" s="221"/>
      <c r="D31" s="221"/>
      <c r="E31" s="221"/>
      <c r="F31" s="221"/>
      <c r="G31" s="221"/>
      <c r="H31" s="221"/>
      <c r="I31" s="221"/>
      <c r="J31" s="221"/>
    </row>
    <row r="32" spans="1:22" ht="28.5" customHeight="1" x14ac:dyDescent="0.4">
      <c r="B32" s="212" t="s">
        <v>692</v>
      </c>
      <c r="C32" s="218" t="s">
        <v>699</v>
      </c>
      <c r="D32" s="218"/>
      <c r="E32" s="218"/>
      <c r="F32" s="218"/>
      <c r="G32" s="218"/>
      <c r="H32" s="218"/>
      <c r="I32" s="218"/>
      <c r="J32" s="218"/>
    </row>
    <row r="33" spans="2:10" ht="28.5" customHeight="1" x14ac:dyDescent="0.4">
      <c r="B33" s="204"/>
      <c r="C33" s="212" t="s">
        <v>698</v>
      </c>
      <c r="D33" s="220" t="s">
        <v>718</v>
      </c>
      <c r="E33" s="221"/>
      <c r="F33" s="221"/>
      <c r="G33" s="221"/>
      <c r="H33" s="221"/>
      <c r="I33" s="221"/>
      <c r="J33" s="221"/>
    </row>
    <row r="34" spans="2:10" x14ac:dyDescent="0.4">
      <c r="B34" s="204"/>
      <c r="C34" s="204"/>
      <c r="D34" s="204"/>
      <c r="E34" s="204"/>
      <c r="F34" s="204"/>
      <c r="G34" s="204"/>
      <c r="H34" s="204"/>
      <c r="I34" s="204"/>
      <c r="J34" s="204"/>
    </row>
    <row r="35" spans="2:10" x14ac:dyDescent="0.4">
      <c r="B35" s="204"/>
      <c r="C35" s="204"/>
      <c r="D35" s="204"/>
      <c r="E35" s="204"/>
      <c r="F35" s="204"/>
      <c r="G35" s="204"/>
      <c r="H35" s="204"/>
      <c r="I35" s="204"/>
      <c r="J35" s="204"/>
    </row>
    <row r="36" spans="2:10" x14ac:dyDescent="0.4">
      <c r="B36" s="204"/>
      <c r="C36" s="204"/>
      <c r="D36" s="204"/>
      <c r="E36" s="204"/>
      <c r="F36" s="204"/>
      <c r="G36" s="204"/>
      <c r="H36" s="204"/>
      <c r="I36" s="204"/>
      <c r="J36" s="204"/>
    </row>
    <row r="37" spans="2:10" x14ac:dyDescent="0.4">
      <c r="B37" s="204"/>
      <c r="C37" s="204"/>
      <c r="D37" s="204"/>
      <c r="E37" s="204"/>
      <c r="F37" s="204"/>
      <c r="G37" s="204"/>
      <c r="H37" s="204"/>
      <c r="I37" s="204"/>
      <c r="J37" s="204"/>
    </row>
    <row r="38" spans="2:10" x14ac:dyDescent="0.4">
      <c r="B38" s="204"/>
      <c r="C38" s="204"/>
      <c r="D38" s="204"/>
      <c r="E38" s="204"/>
      <c r="F38" s="204"/>
      <c r="G38" s="204"/>
      <c r="H38" s="204"/>
      <c r="I38" s="204"/>
      <c r="J38" s="204"/>
    </row>
    <row r="39" spans="2:10" x14ac:dyDescent="0.4">
      <c r="B39" s="204"/>
      <c r="C39" s="204"/>
      <c r="D39" s="204"/>
      <c r="E39" s="204"/>
      <c r="F39" s="204"/>
      <c r="G39" s="204"/>
      <c r="H39" s="204"/>
      <c r="I39" s="204"/>
      <c r="J39" s="204"/>
    </row>
    <row r="40" spans="2:10" ht="52.5" customHeight="1" x14ac:dyDescent="0.4">
      <c r="B40" s="212" t="s">
        <v>692</v>
      </c>
      <c r="C40" s="218" t="s">
        <v>700</v>
      </c>
      <c r="D40" s="219"/>
      <c r="E40" s="219"/>
      <c r="F40" s="219"/>
      <c r="G40" s="219"/>
      <c r="H40" s="219"/>
      <c r="I40" s="219"/>
      <c r="J40" s="219"/>
    </row>
    <row r="41" spans="2:10" x14ac:dyDescent="0.4">
      <c r="B41" s="204"/>
      <c r="C41" s="204"/>
      <c r="D41" s="204"/>
      <c r="E41" s="204"/>
      <c r="F41" s="204"/>
      <c r="G41" s="204"/>
      <c r="H41" s="204"/>
      <c r="I41" s="204"/>
      <c r="J41" s="204"/>
    </row>
    <row r="42" spans="2:10" x14ac:dyDescent="0.4">
      <c r="B42" s="204"/>
      <c r="C42" s="204"/>
      <c r="D42" s="204"/>
      <c r="E42" s="204"/>
      <c r="F42" s="204"/>
      <c r="G42" s="204"/>
      <c r="H42" s="204"/>
      <c r="I42" s="204"/>
      <c r="J42" s="204"/>
    </row>
    <row r="43" spans="2:10" x14ac:dyDescent="0.4">
      <c r="B43" s="204"/>
      <c r="C43" s="204"/>
      <c r="D43" s="204"/>
      <c r="E43" s="204"/>
      <c r="F43" s="204"/>
      <c r="G43" s="204"/>
      <c r="H43" s="204"/>
      <c r="I43" s="204"/>
      <c r="J43" s="204"/>
    </row>
    <row r="44" spans="2:10" x14ac:dyDescent="0.4">
      <c r="B44" s="204"/>
      <c r="C44" s="204"/>
      <c r="D44" s="204"/>
      <c r="E44" s="204"/>
      <c r="F44" s="204"/>
      <c r="G44" s="204"/>
      <c r="H44" s="204"/>
      <c r="I44" s="204"/>
      <c r="J44" s="204"/>
    </row>
    <row r="45" spans="2:10" x14ac:dyDescent="0.4">
      <c r="B45" s="204"/>
      <c r="C45" s="204"/>
      <c r="D45" s="204"/>
      <c r="E45" s="204"/>
      <c r="F45" s="204"/>
      <c r="G45" s="204"/>
      <c r="H45" s="204"/>
      <c r="I45" s="204"/>
      <c r="J45" s="204"/>
    </row>
    <row r="46" spans="2:10" x14ac:dyDescent="0.4">
      <c r="B46" s="204"/>
      <c r="C46" s="204"/>
      <c r="D46" s="204"/>
      <c r="E46" s="204"/>
      <c r="F46" s="204"/>
      <c r="G46" s="204"/>
      <c r="H46" s="204"/>
      <c r="I46" s="204"/>
      <c r="J46" s="204"/>
    </row>
    <row r="47" spans="2:10" x14ac:dyDescent="0.4">
      <c r="B47" s="204"/>
      <c r="C47" s="204"/>
      <c r="D47" s="204"/>
      <c r="E47" s="204"/>
      <c r="F47" s="204"/>
      <c r="G47" s="204"/>
      <c r="H47" s="204"/>
      <c r="I47" s="204"/>
      <c r="J47" s="204"/>
    </row>
    <row r="48" spans="2:10" x14ac:dyDescent="0.4">
      <c r="B48" s="204"/>
      <c r="C48" s="204"/>
      <c r="D48" s="204"/>
      <c r="E48" s="204"/>
      <c r="F48" s="204"/>
      <c r="G48" s="204"/>
      <c r="H48" s="204"/>
      <c r="I48" s="204"/>
      <c r="J48" s="204"/>
    </row>
    <row r="49" spans="2:10" x14ac:dyDescent="0.4">
      <c r="B49" s="204"/>
      <c r="C49" s="204"/>
      <c r="D49" s="204"/>
      <c r="E49" s="204"/>
      <c r="F49" s="204"/>
      <c r="G49" s="204"/>
      <c r="H49" s="204"/>
      <c r="I49" s="204"/>
      <c r="J49" s="204"/>
    </row>
    <row r="50" spans="2:10" x14ac:dyDescent="0.4">
      <c r="B50" s="204"/>
      <c r="C50" s="204"/>
      <c r="D50" s="204"/>
      <c r="E50" s="204"/>
      <c r="F50" s="204"/>
      <c r="G50" s="204"/>
      <c r="H50" s="204"/>
      <c r="I50" s="204"/>
      <c r="J50" s="204"/>
    </row>
    <row r="51" spans="2:10" x14ac:dyDescent="0.4">
      <c r="B51" s="204"/>
      <c r="C51" s="204"/>
      <c r="D51" s="204"/>
      <c r="E51" s="204"/>
      <c r="F51" s="204"/>
      <c r="G51" s="204"/>
      <c r="H51" s="204"/>
      <c r="I51" s="204"/>
      <c r="J51" s="204"/>
    </row>
    <row r="52" spans="2:10" x14ac:dyDescent="0.4">
      <c r="B52" s="204"/>
      <c r="C52" s="204"/>
      <c r="D52" s="204"/>
      <c r="E52" s="204"/>
      <c r="F52" s="204"/>
      <c r="G52" s="204"/>
      <c r="H52" s="204"/>
      <c r="I52" s="204"/>
      <c r="J52" s="204"/>
    </row>
    <row r="53" spans="2:10" x14ac:dyDescent="0.4">
      <c r="B53" s="204"/>
      <c r="C53" s="204"/>
      <c r="D53" s="204"/>
      <c r="E53" s="204"/>
      <c r="F53" s="204"/>
      <c r="G53" s="204"/>
      <c r="H53" s="204"/>
      <c r="I53" s="204"/>
      <c r="J53" s="204"/>
    </row>
    <row r="54" spans="2:10" x14ac:dyDescent="0.4">
      <c r="B54" s="204"/>
      <c r="C54" s="204"/>
      <c r="D54" s="204"/>
      <c r="E54" s="204"/>
      <c r="F54" s="204"/>
      <c r="G54" s="204"/>
      <c r="H54" s="204"/>
      <c r="I54" s="204"/>
      <c r="J54" s="204"/>
    </row>
    <row r="55" spans="2:10" x14ac:dyDescent="0.4">
      <c r="B55" s="204"/>
      <c r="C55" s="204"/>
      <c r="D55" s="204"/>
      <c r="E55" s="204"/>
      <c r="F55" s="204"/>
      <c r="G55" s="204"/>
      <c r="H55" s="204"/>
      <c r="I55" s="204"/>
      <c r="J55" s="204"/>
    </row>
    <row r="56" spans="2:10" x14ac:dyDescent="0.4">
      <c r="B56" s="204"/>
      <c r="C56" s="204"/>
      <c r="D56" s="204"/>
      <c r="E56" s="204"/>
      <c r="F56" s="204"/>
      <c r="G56" s="204"/>
      <c r="H56" s="204"/>
      <c r="I56" s="204"/>
      <c r="J56" s="204"/>
    </row>
    <row r="57" spans="2:10" x14ac:dyDescent="0.4">
      <c r="B57" s="204"/>
      <c r="C57" s="204"/>
      <c r="D57" s="204"/>
      <c r="E57" s="204"/>
      <c r="F57" s="204"/>
      <c r="G57" s="204"/>
      <c r="H57" s="204"/>
      <c r="I57" s="204"/>
      <c r="J57" s="204"/>
    </row>
    <row r="58" spans="2:10" x14ac:dyDescent="0.4">
      <c r="B58" s="204"/>
      <c r="C58" s="204"/>
      <c r="D58" s="204"/>
      <c r="E58" s="204"/>
      <c r="F58" s="204"/>
      <c r="G58" s="204"/>
      <c r="H58" s="204"/>
      <c r="I58" s="204"/>
      <c r="J58" s="204"/>
    </row>
    <row r="59" spans="2:10" x14ac:dyDescent="0.4">
      <c r="B59" s="204"/>
      <c r="C59" s="204"/>
      <c r="D59" s="204"/>
      <c r="E59" s="204"/>
      <c r="F59" s="204"/>
      <c r="G59" s="204"/>
      <c r="H59" s="204"/>
      <c r="I59" s="204"/>
      <c r="J59" s="204"/>
    </row>
    <row r="60" spans="2:10" x14ac:dyDescent="0.4">
      <c r="B60" s="204"/>
      <c r="C60" s="204"/>
      <c r="D60" s="204"/>
      <c r="E60" s="204"/>
      <c r="F60" s="204"/>
      <c r="G60" s="204"/>
      <c r="H60" s="204"/>
      <c r="I60" s="204"/>
      <c r="J60" s="204"/>
    </row>
    <row r="61" spans="2:10" x14ac:dyDescent="0.4">
      <c r="B61" s="204"/>
      <c r="C61" s="204"/>
      <c r="D61" s="204"/>
      <c r="E61" s="204"/>
      <c r="F61" s="204"/>
      <c r="G61" s="204"/>
      <c r="H61" s="204"/>
      <c r="I61" s="204"/>
      <c r="J61" s="204"/>
    </row>
    <row r="62" spans="2:10" x14ac:dyDescent="0.4">
      <c r="B62" s="204"/>
      <c r="C62" s="204"/>
      <c r="D62" s="204"/>
      <c r="E62" s="204"/>
      <c r="F62" s="204"/>
      <c r="G62" s="204"/>
      <c r="H62" s="204"/>
      <c r="I62" s="204"/>
      <c r="J62" s="204"/>
    </row>
    <row r="63" spans="2:10" x14ac:dyDescent="0.4">
      <c r="B63" s="204"/>
      <c r="C63" s="204"/>
      <c r="D63" s="204"/>
      <c r="E63" s="204"/>
      <c r="F63" s="204"/>
      <c r="G63" s="204"/>
      <c r="H63" s="204"/>
      <c r="I63" s="204"/>
      <c r="J63" s="204"/>
    </row>
    <row r="64" spans="2:10" ht="35.25" customHeight="1" x14ac:dyDescent="0.4">
      <c r="B64" s="204"/>
      <c r="C64" s="212" t="s">
        <v>698</v>
      </c>
      <c r="D64" s="218" t="s">
        <v>719</v>
      </c>
      <c r="E64" s="219"/>
      <c r="F64" s="219"/>
      <c r="G64" s="219"/>
      <c r="H64" s="219"/>
      <c r="I64" s="219"/>
      <c r="J64" s="219"/>
    </row>
    <row r="65" spans="2:10" x14ac:dyDescent="0.4">
      <c r="B65" s="204"/>
      <c r="C65" s="204"/>
      <c r="D65" s="204"/>
      <c r="E65" s="204"/>
      <c r="F65" s="204"/>
      <c r="G65" s="204"/>
      <c r="H65" s="204"/>
      <c r="I65" s="204"/>
      <c r="J65" s="204"/>
    </row>
    <row r="66" spans="2:10" x14ac:dyDescent="0.4">
      <c r="B66" s="204"/>
      <c r="C66" s="204"/>
      <c r="D66" s="204"/>
      <c r="E66" s="204"/>
      <c r="F66" s="204"/>
      <c r="G66" s="204"/>
      <c r="H66" s="204"/>
      <c r="I66" s="204"/>
      <c r="J66" s="204"/>
    </row>
    <row r="67" spans="2:10" x14ac:dyDescent="0.4">
      <c r="B67" s="204"/>
      <c r="C67" s="204"/>
      <c r="D67" s="204"/>
      <c r="E67" s="204"/>
      <c r="F67" s="204"/>
      <c r="G67" s="204"/>
      <c r="H67" s="204"/>
      <c r="I67" s="204"/>
      <c r="J67" s="204"/>
    </row>
    <row r="68" spans="2:10" x14ac:dyDescent="0.4">
      <c r="B68" s="204"/>
      <c r="C68" s="204"/>
      <c r="D68" s="204"/>
      <c r="E68" s="204"/>
      <c r="F68" s="204"/>
      <c r="G68" s="204"/>
      <c r="H68" s="204"/>
      <c r="I68" s="204"/>
      <c r="J68" s="204"/>
    </row>
    <row r="69" spans="2:10" x14ac:dyDescent="0.4">
      <c r="B69" s="204"/>
      <c r="C69" s="204"/>
      <c r="D69" s="204"/>
      <c r="E69" s="204"/>
      <c r="F69" s="204"/>
      <c r="G69" s="204"/>
      <c r="H69" s="204"/>
      <c r="I69" s="204"/>
      <c r="J69" s="204"/>
    </row>
    <row r="70" spans="2:10" x14ac:dyDescent="0.4">
      <c r="B70" s="204"/>
      <c r="C70" s="204"/>
      <c r="D70" s="204"/>
      <c r="E70" s="204"/>
      <c r="F70" s="204"/>
      <c r="G70" s="204"/>
      <c r="H70" s="204"/>
      <c r="I70" s="204"/>
      <c r="J70" s="204"/>
    </row>
    <row r="71" spans="2:10" x14ac:dyDescent="0.4">
      <c r="B71" s="204"/>
      <c r="C71" s="204"/>
      <c r="D71" s="204"/>
      <c r="E71" s="204"/>
      <c r="F71" s="204"/>
      <c r="G71" s="204"/>
      <c r="H71" s="204"/>
      <c r="I71" s="204"/>
      <c r="J71" s="204"/>
    </row>
    <row r="72" spans="2:10" x14ac:dyDescent="0.4">
      <c r="B72" s="204"/>
      <c r="C72" s="204"/>
      <c r="D72" s="204"/>
      <c r="E72" s="204"/>
      <c r="F72" s="204"/>
      <c r="G72" s="204"/>
      <c r="H72" s="204"/>
      <c r="I72" s="204"/>
      <c r="J72" s="204"/>
    </row>
    <row r="73" spans="2:10" x14ac:dyDescent="0.4">
      <c r="B73" s="204"/>
      <c r="C73" s="204"/>
      <c r="D73" s="204"/>
      <c r="E73" s="204"/>
      <c r="F73" s="204"/>
      <c r="G73" s="204"/>
      <c r="H73" s="204"/>
      <c r="I73" s="204"/>
      <c r="J73" s="204"/>
    </row>
    <row r="74" spans="2:10" x14ac:dyDescent="0.4">
      <c r="B74" s="204"/>
      <c r="C74" s="204"/>
      <c r="D74" s="204"/>
      <c r="E74" s="204"/>
      <c r="F74" s="204"/>
      <c r="G74" s="204"/>
      <c r="H74" s="204"/>
      <c r="I74" s="204"/>
      <c r="J74" s="204"/>
    </row>
    <row r="75" spans="2:10" x14ac:dyDescent="0.4">
      <c r="B75" s="204"/>
      <c r="C75" s="204"/>
      <c r="D75" s="204"/>
      <c r="E75" s="204"/>
      <c r="F75" s="204"/>
      <c r="G75" s="204"/>
      <c r="H75" s="204"/>
      <c r="I75" s="204"/>
      <c r="J75" s="204"/>
    </row>
    <row r="76" spans="2:10" x14ac:dyDescent="0.4">
      <c r="B76" s="204"/>
      <c r="C76" s="204"/>
      <c r="D76" s="204"/>
      <c r="E76" s="204"/>
      <c r="F76" s="204"/>
      <c r="G76" s="204"/>
      <c r="H76" s="204"/>
      <c r="I76" s="204"/>
      <c r="J76" s="204"/>
    </row>
    <row r="77" spans="2:10" x14ac:dyDescent="0.4">
      <c r="B77" s="204"/>
      <c r="C77" s="204"/>
      <c r="D77" s="204"/>
      <c r="E77" s="204"/>
      <c r="F77" s="204"/>
      <c r="G77" s="204"/>
      <c r="H77" s="204"/>
      <c r="I77" s="204"/>
      <c r="J77" s="204"/>
    </row>
    <row r="78" spans="2:10" x14ac:dyDescent="0.4">
      <c r="B78" s="204"/>
      <c r="C78" s="204"/>
      <c r="D78" s="204"/>
      <c r="E78" s="204"/>
      <c r="F78" s="204"/>
      <c r="G78" s="204"/>
      <c r="H78" s="204"/>
      <c r="I78" s="204"/>
      <c r="J78" s="204"/>
    </row>
    <row r="79" spans="2:10" x14ac:dyDescent="0.4">
      <c r="B79" s="204"/>
      <c r="C79" s="204"/>
      <c r="D79" s="204"/>
      <c r="E79" s="204"/>
      <c r="F79" s="204"/>
      <c r="G79" s="204"/>
      <c r="H79" s="204"/>
      <c r="I79" s="204"/>
      <c r="J79" s="204"/>
    </row>
    <row r="80" spans="2:10" x14ac:dyDescent="0.4">
      <c r="B80" s="204"/>
      <c r="C80" s="204"/>
      <c r="D80" s="204"/>
      <c r="E80" s="204"/>
      <c r="F80" s="204"/>
      <c r="G80" s="204"/>
      <c r="H80" s="204"/>
      <c r="I80" s="204"/>
      <c r="J80" s="204"/>
    </row>
    <row r="81" spans="1:10" x14ac:dyDescent="0.4">
      <c r="B81" s="204"/>
      <c r="C81" s="204"/>
      <c r="D81" s="204"/>
      <c r="E81" s="204"/>
      <c r="F81" s="204"/>
      <c r="G81" s="204"/>
      <c r="H81" s="204"/>
      <c r="I81" s="204"/>
      <c r="J81" s="204"/>
    </row>
    <row r="82" spans="1:10" x14ac:dyDescent="0.4">
      <c r="B82" s="204"/>
      <c r="C82" s="204"/>
      <c r="D82" s="204"/>
      <c r="E82" s="204"/>
      <c r="F82" s="204"/>
      <c r="G82" s="204"/>
      <c r="H82" s="204"/>
      <c r="I82" s="204"/>
      <c r="J82" s="204"/>
    </row>
    <row r="83" spans="1:10" x14ac:dyDescent="0.4">
      <c r="B83" s="204"/>
      <c r="C83" s="204"/>
      <c r="D83" s="204"/>
      <c r="E83" s="204"/>
      <c r="F83" s="204"/>
      <c r="G83" s="204"/>
      <c r="H83" s="204"/>
      <c r="I83" s="204"/>
      <c r="J83" s="204"/>
    </row>
    <row r="84" spans="1:10" x14ac:dyDescent="0.4">
      <c r="B84" s="204"/>
      <c r="C84" s="204"/>
      <c r="D84" s="204"/>
      <c r="E84" s="204"/>
      <c r="F84" s="204"/>
      <c r="G84" s="204"/>
      <c r="H84" s="204"/>
      <c r="I84" s="204"/>
      <c r="J84" s="204"/>
    </row>
    <row r="85" spans="1:10" x14ac:dyDescent="0.4">
      <c r="B85" s="204"/>
      <c r="C85" s="204"/>
      <c r="D85" s="204"/>
      <c r="E85" s="204"/>
      <c r="F85" s="204"/>
      <c r="G85" s="204"/>
      <c r="H85" s="204"/>
      <c r="I85" s="204"/>
      <c r="J85" s="204"/>
    </row>
    <row r="86" spans="1:10" x14ac:dyDescent="0.4">
      <c r="B86" s="204"/>
      <c r="C86" s="204"/>
      <c r="D86" s="204"/>
      <c r="E86" s="204"/>
      <c r="F86" s="204"/>
      <c r="G86" s="204"/>
      <c r="H86" s="204"/>
      <c r="I86" s="204"/>
      <c r="J86" s="204"/>
    </row>
    <row r="87" spans="1:10" x14ac:dyDescent="0.4">
      <c r="B87" s="204"/>
      <c r="C87" s="204"/>
      <c r="D87" s="204"/>
      <c r="E87" s="204"/>
      <c r="F87" s="204"/>
      <c r="G87" s="204"/>
      <c r="H87" s="204"/>
      <c r="I87" s="204"/>
      <c r="J87" s="204"/>
    </row>
    <row r="88" spans="1:10" x14ac:dyDescent="0.4">
      <c r="B88" s="204"/>
      <c r="C88" s="204"/>
      <c r="D88" s="204"/>
      <c r="E88" s="204"/>
      <c r="F88" s="204"/>
      <c r="G88" s="204"/>
      <c r="H88" s="204"/>
      <c r="I88" s="204"/>
      <c r="J88" s="204"/>
    </row>
    <row r="89" spans="1:10" x14ac:dyDescent="0.4">
      <c r="B89" s="204"/>
      <c r="C89" s="204"/>
      <c r="D89" s="204"/>
      <c r="E89" s="204"/>
      <c r="F89" s="204"/>
      <c r="G89" s="204"/>
      <c r="H89" s="204"/>
      <c r="I89" s="204"/>
      <c r="J89" s="204"/>
    </row>
    <row r="90" spans="1:10" x14ac:dyDescent="0.4">
      <c r="B90" s="204"/>
      <c r="C90" s="204"/>
      <c r="D90" s="204"/>
      <c r="E90" s="204"/>
      <c r="F90" s="204"/>
      <c r="G90" s="204"/>
      <c r="H90" s="204"/>
      <c r="I90" s="204"/>
      <c r="J90" s="204"/>
    </row>
    <row r="91" spans="1:10" x14ac:dyDescent="0.4">
      <c r="B91" s="204"/>
      <c r="C91" s="204"/>
      <c r="D91" s="204"/>
      <c r="E91" s="204"/>
      <c r="F91" s="204"/>
      <c r="G91" s="204"/>
      <c r="H91" s="204"/>
      <c r="I91" s="204"/>
      <c r="J91" s="204"/>
    </row>
    <row r="92" spans="1:10" x14ac:dyDescent="0.4">
      <c r="A92" s="202" t="s">
        <v>702</v>
      </c>
      <c r="B92" s="204"/>
      <c r="C92" s="204"/>
      <c r="D92" s="204"/>
      <c r="E92" s="204"/>
      <c r="F92" s="204"/>
      <c r="G92" s="204"/>
      <c r="H92" s="204"/>
      <c r="I92" s="204"/>
      <c r="J92" s="204"/>
    </row>
    <row r="93" spans="1:10" ht="34.5" customHeight="1" x14ac:dyDescent="0.4">
      <c r="B93" s="220" t="s">
        <v>726</v>
      </c>
      <c r="C93" s="221"/>
      <c r="D93" s="221"/>
      <c r="E93" s="221"/>
      <c r="F93" s="221"/>
      <c r="G93" s="221"/>
      <c r="H93" s="221"/>
      <c r="I93" s="221"/>
      <c r="J93" s="221"/>
    </row>
    <row r="94" spans="1:10" x14ac:dyDescent="0.4">
      <c r="B94" s="204"/>
      <c r="C94" s="204"/>
      <c r="D94" s="204"/>
      <c r="E94" s="204"/>
      <c r="F94" s="204"/>
      <c r="G94" s="204"/>
      <c r="H94" s="204"/>
      <c r="I94" s="204"/>
      <c r="J94" s="204"/>
    </row>
    <row r="95" spans="1:10" x14ac:dyDescent="0.4">
      <c r="A95" s="202" t="s">
        <v>703</v>
      </c>
      <c r="B95" s="204"/>
      <c r="C95" s="204"/>
      <c r="D95" s="204"/>
      <c r="E95" s="204"/>
      <c r="F95" s="204"/>
      <c r="G95" s="204"/>
      <c r="H95" s="204"/>
      <c r="I95" s="204"/>
      <c r="J95" s="204"/>
    </row>
    <row r="96" spans="1:10" ht="27" customHeight="1" x14ac:dyDescent="0.4">
      <c r="B96" s="220" t="s">
        <v>720</v>
      </c>
      <c r="C96" s="220"/>
      <c r="D96" s="220"/>
      <c r="E96" s="220"/>
      <c r="F96" s="220"/>
      <c r="G96" s="220"/>
      <c r="H96" s="220"/>
      <c r="I96" s="220"/>
      <c r="J96" s="220"/>
    </row>
    <row r="97" spans="1:10" ht="13.5" customHeight="1" x14ac:dyDescent="0.4">
      <c r="B97" s="205"/>
      <c r="C97" s="220"/>
      <c r="D97" s="221"/>
      <c r="E97" s="221"/>
      <c r="F97" s="221"/>
      <c r="G97" s="221"/>
      <c r="H97" s="221"/>
      <c r="I97" s="221"/>
      <c r="J97" s="221"/>
    </row>
    <row r="98" spans="1:10" x14ac:dyDescent="0.4">
      <c r="A98" s="202" t="s">
        <v>704</v>
      </c>
      <c r="B98" s="204"/>
      <c r="C98" s="204"/>
      <c r="D98" s="204"/>
      <c r="E98" s="204"/>
      <c r="F98" s="204"/>
      <c r="G98" s="204"/>
      <c r="H98" s="204"/>
      <c r="I98" s="204"/>
      <c r="J98" s="204"/>
    </row>
    <row r="99" spans="1:10" ht="28.5" customHeight="1" x14ac:dyDescent="0.4">
      <c r="B99" s="220" t="s">
        <v>705</v>
      </c>
      <c r="C99" s="220"/>
      <c r="D99" s="220"/>
      <c r="E99" s="220"/>
      <c r="F99" s="220"/>
      <c r="G99" s="220"/>
      <c r="H99" s="220"/>
      <c r="I99" s="220"/>
      <c r="J99" s="220"/>
    </row>
    <row r="100" spans="1:10" x14ac:dyDescent="0.4">
      <c r="B100" s="204"/>
      <c r="C100" s="204"/>
      <c r="D100" s="204"/>
      <c r="E100" s="204"/>
      <c r="F100" s="204"/>
      <c r="G100" s="204"/>
      <c r="H100" s="204"/>
      <c r="I100" s="204"/>
      <c r="J100" s="204"/>
    </row>
    <row r="101" spans="1:10" x14ac:dyDescent="0.4">
      <c r="A101" s="202" t="s">
        <v>706</v>
      </c>
      <c r="B101" s="204"/>
      <c r="C101" s="204"/>
      <c r="D101" s="204"/>
      <c r="E101" s="204"/>
      <c r="F101" s="204"/>
      <c r="G101" s="204"/>
      <c r="H101" s="204"/>
      <c r="I101" s="204"/>
      <c r="J101" s="204"/>
    </row>
    <row r="102" spans="1:10" ht="12.9" x14ac:dyDescent="0.4">
      <c r="A102" s="202"/>
      <c r="B102" s="212" t="s">
        <v>692</v>
      </c>
      <c r="C102" s="220" t="s">
        <v>712</v>
      </c>
      <c r="D102" s="220"/>
      <c r="E102" s="220"/>
      <c r="F102" s="220"/>
      <c r="G102" s="220"/>
      <c r="H102" s="220"/>
      <c r="I102" s="220"/>
      <c r="J102" s="220"/>
    </row>
    <row r="103" spans="1:10" ht="67.5" customHeight="1" x14ac:dyDescent="0.4">
      <c r="A103" s="202"/>
      <c r="B103" s="204"/>
      <c r="C103" s="212" t="s">
        <v>698</v>
      </c>
      <c r="D103" s="218" t="s">
        <v>721</v>
      </c>
      <c r="E103" s="219"/>
      <c r="F103" s="219"/>
      <c r="G103" s="219"/>
      <c r="H103" s="219"/>
      <c r="I103" s="219"/>
      <c r="J103" s="219"/>
    </row>
    <row r="104" spans="1:10" ht="39.75" customHeight="1" x14ac:dyDescent="0.4">
      <c r="A104" s="202"/>
      <c r="B104" s="204"/>
      <c r="C104" s="212" t="s">
        <v>698</v>
      </c>
      <c r="D104" s="218" t="s">
        <v>713</v>
      </c>
      <c r="E104" s="219"/>
      <c r="F104" s="219"/>
      <c r="G104" s="219"/>
      <c r="H104" s="219"/>
      <c r="I104" s="219"/>
      <c r="J104" s="219"/>
    </row>
    <row r="105" spans="1:10" ht="39.75" customHeight="1" x14ac:dyDescent="0.4">
      <c r="A105" s="202"/>
      <c r="B105" s="204"/>
      <c r="C105" s="205"/>
      <c r="D105" s="203"/>
      <c r="E105" s="206"/>
      <c r="F105" s="206"/>
      <c r="G105" s="206"/>
      <c r="H105" s="206"/>
      <c r="I105" s="206"/>
      <c r="J105" s="206"/>
    </row>
    <row r="106" spans="1:10" ht="56.25" customHeight="1" x14ac:dyDescent="0.4">
      <c r="A106" s="202"/>
      <c r="B106" s="204"/>
      <c r="C106" s="205"/>
      <c r="D106" s="203"/>
      <c r="E106" s="206"/>
      <c r="F106" s="206"/>
      <c r="G106" s="206"/>
      <c r="H106" s="206"/>
      <c r="I106" s="206"/>
      <c r="J106" s="206"/>
    </row>
    <row r="107" spans="1:10" ht="12.9" x14ac:dyDescent="0.4">
      <c r="B107" s="212" t="s">
        <v>692</v>
      </c>
      <c r="C107" s="220" t="s">
        <v>707</v>
      </c>
      <c r="D107" s="220"/>
      <c r="E107" s="220"/>
      <c r="F107" s="220"/>
      <c r="G107" s="220"/>
      <c r="H107" s="220"/>
      <c r="I107" s="220"/>
      <c r="J107" s="220"/>
    </row>
    <row r="108" spans="1:10" ht="53.25" customHeight="1" x14ac:dyDescent="0.4">
      <c r="B108" s="204"/>
      <c r="C108" s="212" t="s">
        <v>698</v>
      </c>
      <c r="D108" s="218" t="s">
        <v>722</v>
      </c>
      <c r="E108" s="219"/>
      <c r="F108" s="219"/>
      <c r="G108" s="219"/>
      <c r="H108" s="219"/>
      <c r="I108" s="219"/>
      <c r="J108" s="219"/>
    </row>
    <row r="109" spans="1:10" x14ac:dyDescent="0.4">
      <c r="B109" s="204"/>
      <c r="C109" s="204"/>
      <c r="D109" s="204"/>
      <c r="E109" s="204"/>
      <c r="F109" s="204"/>
      <c r="G109" s="204"/>
      <c r="H109" s="204"/>
      <c r="I109" s="204"/>
      <c r="J109" s="204"/>
    </row>
    <row r="110" spans="1:10" x14ac:dyDescent="0.4">
      <c r="B110" s="204"/>
      <c r="C110" s="204"/>
      <c r="D110" s="204"/>
      <c r="E110" s="204"/>
      <c r="F110" s="204"/>
      <c r="G110" s="204"/>
      <c r="H110" s="204"/>
      <c r="I110" s="204"/>
      <c r="J110" s="204"/>
    </row>
    <row r="111" spans="1:10" x14ac:dyDescent="0.4">
      <c r="B111" s="204"/>
      <c r="C111" s="204"/>
      <c r="D111" s="204"/>
      <c r="E111" s="204"/>
      <c r="F111" s="204"/>
      <c r="G111" s="204"/>
      <c r="H111" s="204"/>
      <c r="I111" s="204"/>
      <c r="J111" s="204"/>
    </row>
    <row r="112" spans="1:10" x14ac:dyDescent="0.4">
      <c r="B112" s="204"/>
      <c r="C112" s="204"/>
      <c r="D112" s="204"/>
      <c r="E112" s="204"/>
      <c r="F112" s="204"/>
      <c r="G112" s="204"/>
      <c r="H112" s="204"/>
      <c r="I112" s="204"/>
      <c r="J112" s="204"/>
    </row>
    <row r="113" spans="2:10" x14ac:dyDescent="0.4">
      <c r="B113" s="204"/>
      <c r="C113" s="204"/>
      <c r="D113" s="204"/>
      <c r="E113" s="204"/>
      <c r="F113" s="204"/>
      <c r="G113" s="204"/>
      <c r="H113" s="204"/>
      <c r="I113" s="204"/>
      <c r="J113" s="204"/>
    </row>
    <row r="114" spans="2:10" x14ac:dyDescent="0.4">
      <c r="B114" s="204"/>
      <c r="C114" s="204"/>
      <c r="D114" s="204"/>
      <c r="E114" s="204"/>
      <c r="F114" s="204"/>
      <c r="G114" s="204"/>
      <c r="H114" s="204"/>
      <c r="I114" s="204"/>
      <c r="J114" s="204"/>
    </row>
    <row r="115" spans="2:10" x14ac:dyDescent="0.4">
      <c r="B115" s="204"/>
      <c r="C115" s="204"/>
      <c r="D115" s="204"/>
      <c r="E115" s="204"/>
      <c r="F115" s="204"/>
      <c r="G115" s="204"/>
      <c r="H115" s="204"/>
      <c r="I115" s="204"/>
      <c r="J115" s="204"/>
    </row>
    <row r="116" spans="2:10" x14ac:dyDescent="0.4">
      <c r="B116" s="204"/>
      <c r="C116" s="204"/>
      <c r="D116" s="204"/>
      <c r="E116" s="204"/>
      <c r="F116" s="204"/>
      <c r="G116" s="204"/>
      <c r="H116" s="204"/>
      <c r="I116" s="204"/>
      <c r="J116" s="204"/>
    </row>
    <row r="117" spans="2:10" x14ac:dyDescent="0.4">
      <c r="B117" s="204"/>
      <c r="C117" s="204"/>
      <c r="D117" s="204"/>
      <c r="E117" s="204"/>
      <c r="F117" s="204"/>
      <c r="G117" s="204"/>
      <c r="H117" s="204"/>
      <c r="I117" s="204"/>
      <c r="J117" s="204"/>
    </row>
    <row r="118" spans="2:10" x14ac:dyDescent="0.4">
      <c r="B118" s="204"/>
      <c r="C118" s="204"/>
      <c r="D118" s="204"/>
      <c r="E118" s="204"/>
      <c r="F118" s="204"/>
      <c r="G118" s="204"/>
      <c r="H118" s="204"/>
      <c r="I118" s="204"/>
      <c r="J118" s="204"/>
    </row>
    <row r="119" spans="2:10" x14ac:dyDescent="0.4">
      <c r="B119" s="204"/>
      <c r="C119" s="204"/>
      <c r="D119" s="204"/>
      <c r="E119" s="204"/>
      <c r="F119" s="204"/>
      <c r="G119" s="204"/>
      <c r="H119" s="204"/>
      <c r="I119" s="204"/>
      <c r="J119" s="204"/>
    </row>
    <row r="120" spans="2:10" x14ac:dyDescent="0.4">
      <c r="B120" s="204"/>
      <c r="C120" s="204"/>
      <c r="D120" s="204"/>
      <c r="E120" s="204"/>
      <c r="F120" s="204"/>
      <c r="G120" s="204"/>
      <c r="H120" s="204"/>
      <c r="I120" s="204"/>
      <c r="J120" s="204"/>
    </row>
    <row r="121" spans="2:10" x14ac:dyDescent="0.4">
      <c r="B121" s="204"/>
      <c r="C121" s="204"/>
      <c r="D121" s="204"/>
      <c r="E121" s="204"/>
      <c r="F121" s="204"/>
      <c r="G121" s="204"/>
      <c r="H121" s="204"/>
      <c r="I121" s="204"/>
      <c r="J121" s="204"/>
    </row>
    <row r="122" spans="2:10" x14ac:dyDescent="0.4">
      <c r="B122" s="204"/>
      <c r="C122" s="204"/>
      <c r="D122" s="204"/>
      <c r="E122" s="204"/>
      <c r="F122" s="204"/>
      <c r="G122" s="204"/>
      <c r="H122" s="204"/>
      <c r="I122" s="204"/>
      <c r="J122" s="204"/>
    </row>
    <row r="123" spans="2:10" x14ac:dyDescent="0.4">
      <c r="B123" s="204"/>
      <c r="C123" s="204"/>
      <c r="D123" s="204"/>
      <c r="E123" s="204"/>
      <c r="F123" s="204"/>
      <c r="G123" s="204"/>
      <c r="H123" s="204"/>
      <c r="I123" s="204"/>
      <c r="J123" s="204"/>
    </row>
    <row r="124" spans="2:10" ht="12.75" customHeight="1" x14ac:dyDescent="0.4">
      <c r="B124" s="212" t="s">
        <v>692</v>
      </c>
      <c r="C124" s="220" t="s">
        <v>708</v>
      </c>
      <c r="D124" s="220"/>
      <c r="E124" s="220"/>
      <c r="F124" s="220"/>
      <c r="G124" s="220"/>
      <c r="H124" s="220"/>
      <c r="I124" s="220"/>
      <c r="J124" s="220"/>
    </row>
    <row r="125" spans="2:10" ht="27.75" customHeight="1" x14ac:dyDescent="0.4">
      <c r="B125" s="204"/>
      <c r="C125" s="212" t="s">
        <v>698</v>
      </c>
      <c r="D125" s="218" t="s">
        <v>710</v>
      </c>
      <c r="E125" s="219"/>
      <c r="F125" s="219"/>
      <c r="G125" s="219"/>
      <c r="H125" s="219"/>
      <c r="I125" s="219"/>
      <c r="J125" s="219"/>
    </row>
    <row r="126" spans="2:10" x14ac:dyDescent="0.4">
      <c r="B126" s="204"/>
      <c r="C126" s="204"/>
      <c r="D126" s="204"/>
      <c r="E126" s="204"/>
      <c r="F126" s="204"/>
      <c r="G126" s="204"/>
      <c r="H126" s="204"/>
      <c r="I126" s="204"/>
      <c r="J126" s="204"/>
    </row>
    <row r="127" spans="2:10" x14ac:dyDescent="0.4">
      <c r="B127" s="204"/>
      <c r="C127" s="204"/>
      <c r="D127" s="204"/>
      <c r="E127" s="204"/>
      <c r="F127" s="204"/>
      <c r="G127" s="204"/>
      <c r="H127" s="204"/>
      <c r="I127" s="204"/>
      <c r="J127" s="204"/>
    </row>
    <row r="128" spans="2:10" x14ac:dyDescent="0.4">
      <c r="B128" s="204"/>
      <c r="C128" s="204"/>
      <c r="D128" s="204"/>
      <c r="E128" s="204"/>
      <c r="F128" s="204"/>
      <c r="G128" s="204"/>
      <c r="H128" s="204"/>
      <c r="I128" s="204"/>
      <c r="J128" s="204"/>
    </row>
    <row r="129" spans="2:10" x14ac:dyDescent="0.4">
      <c r="B129" s="204"/>
      <c r="C129" s="204"/>
      <c r="D129" s="204"/>
      <c r="E129" s="204"/>
      <c r="F129" s="204"/>
      <c r="G129" s="204"/>
      <c r="H129" s="204"/>
      <c r="I129" s="204"/>
      <c r="J129" s="204"/>
    </row>
    <row r="130" spans="2:10" x14ac:dyDescent="0.4">
      <c r="B130" s="204"/>
      <c r="C130" s="204"/>
      <c r="D130" s="204"/>
      <c r="E130" s="204"/>
      <c r="F130" s="204"/>
      <c r="G130" s="204"/>
      <c r="H130" s="204"/>
      <c r="I130" s="204"/>
      <c r="J130" s="204"/>
    </row>
    <row r="131" spans="2:10" x14ac:dyDescent="0.4">
      <c r="B131" s="204"/>
      <c r="C131" s="204"/>
      <c r="D131" s="204"/>
      <c r="E131" s="204"/>
      <c r="F131" s="204"/>
      <c r="G131" s="204"/>
      <c r="H131" s="204"/>
      <c r="I131" s="204"/>
      <c r="J131" s="204"/>
    </row>
    <row r="132" spans="2:10" x14ac:dyDescent="0.4">
      <c r="B132" s="204"/>
      <c r="C132" s="204"/>
      <c r="D132" s="204"/>
      <c r="E132" s="204"/>
      <c r="F132" s="204"/>
      <c r="G132" s="204"/>
      <c r="H132" s="204"/>
      <c r="I132" s="204"/>
      <c r="J132" s="204"/>
    </row>
    <row r="133" spans="2:10" x14ac:dyDescent="0.4">
      <c r="B133" s="204"/>
      <c r="C133" s="204"/>
      <c r="D133" s="204"/>
      <c r="E133" s="204"/>
      <c r="F133" s="204"/>
      <c r="G133" s="204"/>
      <c r="H133" s="204"/>
      <c r="I133" s="204"/>
      <c r="J133" s="204"/>
    </row>
    <row r="134" spans="2:10" x14ac:dyDescent="0.4">
      <c r="B134" s="204"/>
      <c r="C134" s="204"/>
      <c r="D134" s="204"/>
      <c r="E134" s="204"/>
      <c r="F134" s="204"/>
      <c r="G134" s="204"/>
      <c r="H134" s="204"/>
      <c r="I134" s="204"/>
      <c r="J134" s="204"/>
    </row>
    <row r="135" spans="2:10" x14ac:dyDescent="0.4">
      <c r="B135" s="204"/>
      <c r="C135" s="204"/>
      <c r="D135" s="204"/>
      <c r="E135" s="204"/>
      <c r="F135" s="204"/>
      <c r="G135" s="204"/>
      <c r="H135" s="204"/>
      <c r="I135" s="204"/>
      <c r="J135" s="204"/>
    </row>
    <row r="136" spans="2:10" x14ac:dyDescent="0.4">
      <c r="B136" s="204"/>
      <c r="C136" s="204"/>
      <c r="D136" s="204"/>
      <c r="E136" s="204"/>
      <c r="F136" s="204"/>
      <c r="G136" s="204"/>
      <c r="H136" s="204"/>
      <c r="I136" s="204"/>
      <c r="J136" s="204"/>
    </row>
    <row r="137" spans="2:10" x14ac:dyDescent="0.4">
      <c r="B137" s="204"/>
      <c r="C137" s="204"/>
      <c r="D137" s="204"/>
      <c r="E137" s="204"/>
      <c r="F137" s="204"/>
      <c r="G137" s="204"/>
      <c r="H137" s="204"/>
      <c r="I137" s="204"/>
      <c r="J137" s="204"/>
    </row>
    <row r="138" spans="2:10" x14ac:dyDescent="0.4">
      <c r="B138" s="204"/>
      <c r="C138" s="204"/>
      <c r="D138" s="204"/>
      <c r="E138" s="204"/>
      <c r="F138" s="204"/>
      <c r="G138" s="204"/>
      <c r="H138" s="204"/>
      <c r="I138" s="204"/>
      <c r="J138" s="204"/>
    </row>
    <row r="139" spans="2:10" ht="12.9" x14ac:dyDescent="0.4">
      <c r="B139" s="212" t="s">
        <v>692</v>
      </c>
      <c r="C139" s="220" t="s">
        <v>709</v>
      </c>
      <c r="D139" s="220"/>
      <c r="E139" s="220"/>
      <c r="F139" s="220"/>
      <c r="G139" s="220"/>
      <c r="H139" s="220"/>
      <c r="I139" s="220"/>
      <c r="J139" s="220"/>
    </row>
    <row r="140" spans="2:10" ht="54" customHeight="1" x14ac:dyDescent="0.4">
      <c r="B140" s="204"/>
      <c r="C140" s="212" t="s">
        <v>698</v>
      </c>
      <c r="D140" s="218" t="s">
        <v>711</v>
      </c>
      <c r="E140" s="219"/>
      <c r="F140" s="219"/>
      <c r="G140" s="219"/>
      <c r="H140" s="219"/>
      <c r="I140" s="219"/>
      <c r="J140" s="219"/>
    </row>
    <row r="141" spans="2:10" x14ac:dyDescent="0.4">
      <c r="B141" s="204"/>
      <c r="C141" s="204"/>
      <c r="D141" s="204"/>
      <c r="E141" s="204"/>
      <c r="F141" s="204"/>
      <c r="G141" s="204"/>
      <c r="H141" s="204"/>
      <c r="I141" s="204"/>
      <c r="J141" s="204"/>
    </row>
    <row r="142" spans="2:10" x14ac:dyDescent="0.4">
      <c r="B142" s="204"/>
      <c r="C142" s="204"/>
      <c r="D142" s="204"/>
      <c r="E142" s="204"/>
      <c r="F142" s="204"/>
      <c r="G142" s="204"/>
      <c r="H142" s="204"/>
      <c r="I142" s="204"/>
      <c r="J142" s="204"/>
    </row>
    <row r="143" spans="2:10" x14ac:dyDescent="0.4">
      <c r="B143" s="204"/>
      <c r="C143" s="204"/>
      <c r="D143" s="204"/>
      <c r="E143" s="204"/>
      <c r="F143" s="204"/>
      <c r="G143" s="204"/>
      <c r="H143" s="204"/>
      <c r="I143" s="204"/>
      <c r="J143" s="204"/>
    </row>
    <row r="144" spans="2:10" x14ac:dyDescent="0.4">
      <c r="B144" s="204"/>
      <c r="C144" s="204"/>
      <c r="D144" s="204"/>
      <c r="E144" s="204"/>
      <c r="F144" s="204"/>
      <c r="G144" s="204"/>
      <c r="H144" s="204"/>
      <c r="I144" s="204"/>
      <c r="J144" s="204"/>
    </row>
    <row r="145" spans="1:10" x14ac:dyDescent="0.4">
      <c r="B145" s="204"/>
      <c r="C145" s="204"/>
      <c r="D145" s="204"/>
      <c r="E145" s="204"/>
      <c r="F145" s="204"/>
      <c r="G145" s="204"/>
      <c r="H145" s="204"/>
      <c r="I145" s="204"/>
      <c r="J145" s="204"/>
    </row>
    <row r="146" spans="1:10" x14ac:dyDescent="0.4">
      <c r="B146" s="204"/>
      <c r="C146" s="204"/>
      <c r="D146" s="204"/>
      <c r="E146" s="204"/>
      <c r="F146" s="204"/>
      <c r="G146" s="204"/>
      <c r="H146" s="204"/>
      <c r="I146" s="204"/>
      <c r="J146" s="204"/>
    </row>
    <row r="147" spans="1:10" x14ac:dyDescent="0.4">
      <c r="B147" s="204"/>
      <c r="C147" s="204"/>
      <c r="D147" s="204"/>
      <c r="E147" s="204"/>
      <c r="F147" s="204"/>
      <c r="G147" s="204"/>
      <c r="H147" s="204"/>
      <c r="I147" s="204"/>
      <c r="J147" s="204"/>
    </row>
    <row r="148" spans="1:10" x14ac:dyDescent="0.4">
      <c r="B148" s="204"/>
      <c r="C148" s="204"/>
      <c r="D148" s="204"/>
      <c r="E148" s="204"/>
      <c r="F148" s="204"/>
      <c r="G148" s="204"/>
      <c r="H148" s="204"/>
      <c r="I148" s="204"/>
      <c r="J148" s="204"/>
    </row>
    <row r="149" spans="1:10" ht="12.6" thickBot="1" x14ac:dyDescent="0.45">
      <c r="B149" s="204"/>
      <c r="C149" s="204"/>
      <c r="D149" s="204"/>
      <c r="E149" s="204"/>
      <c r="F149" s="204"/>
      <c r="G149" s="204"/>
      <c r="H149" s="204"/>
      <c r="I149" s="204"/>
      <c r="J149" s="204"/>
    </row>
    <row r="150" spans="1:10" x14ac:dyDescent="0.4">
      <c r="A150" s="213" t="s">
        <v>714</v>
      </c>
      <c r="B150" s="214"/>
      <c r="C150" s="214"/>
      <c r="D150" s="214"/>
      <c r="E150" s="214"/>
      <c r="F150" s="214"/>
      <c r="G150" s="215"/>
      <c r="H150" s="215"/>
      <c r="I150" s="215"/>
      <c r="J150" s="216"/>
    </row>
    <row r="151" spans="1:10" ht="45" customHeight="1" thickBot="1" x14ac:dyDescent="0.45">
      <c r="A151" s="217"/>
      <c r="B151" s="224" t="s">
        <v>715</v>
      </c>
      <c r="C151" s="224"/>
      <c r="D151" s="224"/>
      <c r="E151" s="224"/>
      <c r="F151" s="224"/>
      <c r="G151" s="224"/>
      <c r="H151" s="224"/>
      <c r="I151" s="224"/>
      <c r="J151" s="225"/>
    </row>
    <row r="152" spans="1:10" x14ac:dyDescent="0.4">
      <c r="B152" s="204"/>
      <c r="C152" s="204"/>
      <c r="D152" s="204"/>
      <c r="E152" s="204"/>
      <c r="F152" s="204"/>
      <c r="G152" s="204"/>
      <c r="H152" s="204"/>
      <c r="I152" s="204"/>
      <c r="J152" s="204"/>
    </row>
    <row r="153" spans="1:10" x14ac:dyDescent="0.4">
      <c r="B153" s="204"/>
      <c r="C153" s="204"/>
      <c r="D153" s="204"/>
      <c r="E153" s="204"/>
      <c r="F153" s="204"/>
      <c r="G153" s="204"/>
      <c r="H153" s="204"/>
      <c r="I153" s="204"/>
      <c r="J153" s="204"/>
    </row>
    <row r="154" spans="1:10" ht="30" customHeight="1" x14ac:dyDescent="0.45">
      <c r="A154" s="226" t="s">
        <v>716</v>
      </c>
      <c r="B154" s="226"/>
      <c r="C154" s="226"/>
      <c r="D154" s="226"/>
      <c r="E154" s="226"/>
      <c r="F154" s="226"/>
      <c r="G154" s="226"/>
      <c r="H154" s="226"/>
      <c r="I154" s="226"/>
      <c r="J154" s="226"/>
    </row>
    <row r="155" spans="1:10" x14ac:dyDescent="0.4">
      <c r="B155" s="204"/>
      <c r="C155" s="204"/>
      <c r="D155" s="204"/>
      <c r="E155" s="204"/>
      <c r="F155" s="204"/>
      <c r="G155" s="204"/>
      <c r="H155" s="204"/>
      <c r="I155" s="204"/>
      <c r="J155" s="204"/>
    </row>
    <row r="156" spans="1:10" x14ac:dyDescent="0.4">
      <c r="B156" s="204"/>
      <c r="C156" s="204"/>
      <c r="D156" s="204"/>
      <c r="E156" s="204"/>
      <c r="F156" s="204"/>
      <c r="G156" s="204"/>
      <c r="H156" s="204"/>
      <c r="I156" s="204"/>
      <c r="J156" s="204"/>
    </row>
    <row r="157" spans="1:10" x14ac:dyDescent="0.4">
      <c r="B157" s="204"/>
      <c r="C157" s="204"/>
      <c r="D157" s="204"/>
      <c r="E157" s="204"/>
      <c r="F157" s="204"/>
      <c r="G157" s="204"/>
      <c r="H157" s="204"/>
      <c r="I157" s="204"/>
      <c r="J157" s="204"/>
    </row>
    <row r="158" spans="1:10" x14ac:dyDescent="0.4">
      <c r="B158" s="204"/>
      <c r="C158" s="204"/>
      <c r="D158" s="204"/>
      <c r="E158" s="204"/>
      <c r="F158" s="204"/>
      <c r="G158" s="204"/>
      <c r="H158" s="204"/>
      <c r="I158" s="204"/>
      <c r="J158" s="204"/>
    </row>
    <row r="159" spans="1:10" x14ac:dyDescent="0.4">
      <c r="B159" s="204"/>
      <c r="C159" s="204"/>
      <c r="D159" s="204"/>
      <c r="E159" s="204"/>
      <c r="F159" s="204"/>
      <c r="G159" s="204"/>
      <c r="H159" s="204"/>
      <c r="I159" s="204"/>
      <c r="J159" s="204"/>
    </row>
    <row r="160" spans="1:10" x14ac:dyDescent="0.4">
      <c r="B160" s="204"/>
      <c r="C160" s="204"/>
      <c r="D160" s="204"/>
      <c r="E160" s="204"/>
      <c r="F160" s="204"/>
      <c r="G160" s="204"/>
      <c r="H160" s="204"/>
      <c r="I160" s="204"/>
      <c r="J160" s="204"/>
    </row>
    <row r="161" spans="2:10" x14ac:dyDescent="0.4">
      <c r="B161" s="204"/>
      <c r="C161" s="204"/>
      <c r="D161" s="204"/>
      <c r="E161" s="204"/>
      <c r="F161" s="204"/>
      <c r="G161" s="204"/>
      <c r="H161" s="204"/>
      <c r="I161" s="204"/>
      <c r="J161" s="204"/>
    </row>
    <row r="162" spans="2:10" x14ac:dyDescent="0.4">
      <c r="B162" s="204"/>
      <c r="C162" s="204"/>
      <c r="D162" s="204"/>
      <c r="E162" s="204"/>
      <c r="F162" s="204"/>
      <c r="G162" s="204"/>
      <c r="H162" s="204"/>
      <c r="I162" s="204"/>
      <c r="J162" s="204"/>
    </row>
    <row r="163" spans="2:10" x14ac:dyDescent="0.4">
      <c r="B163" s="204"/>
      <c r="C163" s="204"/>
      <c r="D163" s="204"/>
      <c r="E163" s="204"/>
      <c r="F163" s="204"/>
      <c r="G163" s="204"/>
      <c r="H163" s="204"/>
      <c r="I163" s="204"/>
      <c r="J163" s="204"/>
    </row>
    <row r="164" spans="2:10" x14ac:dyDescent="0.4">
      <c r="B164" s="204"/>
      <c r="C164" s="204"/>
      <c r="D164" s="204"/>
      <c r="E164" s="204"/>
      <c r="F164" s="204"/>
      <c r="G164" s="204"/>
      <c r="H164" s="204"/>
      <c r="I164" s="204"/>
      <c r="J164" s="204"/>
    </row>
    <row r="165" spans="2:10" x14ac:dyDescent="0.4">
      <c r="B165" s="204"/>
      <c r="C165" s="204"/>
      <c r="D165" s="204"/>
      <c r="E165" s="204"/>
      <c r="F165" s="204"/>
      <c r="G165" s="204"/>
      <c r="H165" s="204"/>
      <c r="I165" s="204"/>
      <c r="J165" s="204"/>
    </row>
    <row r="166" spans="2:10" x14ac:dyDescent="0.4">
      <c r="B166" s="204"/>
      <c r="C166" s="204"/>
      <c r="D166" s="204"/>
      <c r="E166" s="204"/>
      <c r="F166" s="204"/>
      <c r="G166" s="204"/>
      <c r="H166" s="204"/>
      <c r="I166" s="204"/>
      <c r="J166" s="204"/>
    </row>
    <row r="167" spans="2:10" x14ac:dyDescent="0.4">
      <c r="B167" s="204"/>
      <c r="C167" s="204"/>
      <c r="D167" s="204"/>
      <c r="E167" s="204"/>
      <c r="F167" s="204"/>
      <c r="G167" s="204"/>
      <c r="H167" s="204"/>
      <c r="I167" s="204"/>
      <c r="J167" s="204"/>
    </row>
    <row r="168" spans="2:10" x14ac:dyDescent="0.4">
      <c r="B168" s="204"/>
      <c r="C168" s="204"/>
      <c r="D168" s="204"/>
      <c r="E168" s="204"/>
      <c r="F168" s="204"/>
      <c r="G168" s="204"/>
      <c r="H168" s="204"/>
      <c r="I168" s="204"/>
      <c r="J168" s="204"/>
    </row>
    <row r="169" spans="2:10" x14ac:dyDescent="0.4">
      <c r="B169" s="204"/>
      <c r="C169" s="204"/>
      <c r="D169" s="204"/>
      <c r="E169" s="204"/>
      <c r="F169" s="204"/>
      <c r="G169" s="204"/>
      <c r="H169" s="204"/>
      <c r="I169" s="204"/>
      <c r="J169" s="204"/>
    </row>
    <row r="170" spans="2:10" x14ac:dyDescent="0.4">
      <c r="B170" s="204"/>
      <c r="C170" s="204"/>
      <c r="D170" s="204"/>
      <c r="E170" s="204"/>
      <c r="F170" s="204"/>
      <c r="G170" s="204"/>
      <c r="H170" s="204"/>
      <c r="I170" s="204"/>
      <c r="J170" s="204"/>
    </row>
    <row r="171" spans="2:10" x14ac:dyDescent="0.4">
      <c r="B171" s="204"/>
      <c r="C171" s="204"/>
      <c r="D171" s="204"/>
      <c r="E171" s="204"/>
      <c r="F171" s="204"/>
      <c r="G171" s="204"/>
      <c r="H171" s="204"/>
      <c r="I171" s="204"/>
      <c r="J171" s="204"/>
    </row>
    <row r="172" spans="2:10" x14ac:dyDescent="0.4">
      <c r="B172" s="204"/>
      <c r="C172" s="204"/>
      <c r="D172" s="204"/>
      <c r="E172" s="204"/>
      <c r="F172" s="204"/>
      <c r="G172" s="204"/>
      <c r="H172" s="204"/>
      <c r="I172" s="204"/>
      <c r="J172" s="204"/>
    </row>
    <row r="173" spans="2:10" x14ac:dyDescent="0.4">
      <c r="B173" s="204"/>
      <c r="C173" s="204"/>
      <c r="D173" s="204"/>
      <c r="E173" s="204"/>
      <c r="F173" s="204"/>
      <c r="G173" s="204"/>
      <c r="H173" s="204"/>
      <c r="I173" s="204"/>
      <c r="J173" s="204"/>
    </row>
    <row r="174" spans="2:10" x14ac:dyDescent="0.4">
      <c r="B174" s="204"/>
      <c r="C174" s="204"/>
      <c r="D174" s="204"/>
      <c r="E174" s="204"/>
      <c r="F174" s="204"/>
      <c r="G174" s="204"/>
      <c r="H174" s="204"/>
      <c r="I174" s="204"/>
      <c r="J174" s="204"/>
    </row>
    <row r="175" spans="2:10" x14ac:dyDescent="0.4">
      <c r="B175" s="204"/>
      <c r="C175" s="204"/>
      <c r="D175" s="204"/>
      <c r="E175" s="204"/>
      <c r="F175" s="204"/>
      <c r="G175" s="204"/>
      <c r="H175" s="204"/>
      <c r="I175" s="204"/>
      <c r="J175" s="204"/>
    </row>
    <row r="176" spans="2:10" x14ac:dyDescent="0.4">
      <c r="B176" s="204"/>
      <c r="C176" s="204"/>
      <c r="D176" s="204"/>
      <c r="E176" s="204"/>
      <c r="F176" s="204"/>
      <c r="G176" s="204"/>
      <c r="H176" s="204"/>
      <c r="I176" s="204"/>
      <c r="J176" s="204"/>
    </row>
    <row r="177" spans="2:10" x14ac:dyDescent="0.4">
      <c r="B177" s="204"/>
      <c r="C177" s="204"/>
      <c r="D177" s="204"/>
      <c r="E177" s="204"/>
      <c r="F177" s="204"/>
      <c r="G177" s="204"/>
      <c r="H177" s="204"/>
      <c r="I177" s="204"/>
      <c r="J177" s="204"/>
    </row>
    <row r="178" spans="2:10" x14ac:dyDescent="0.4">
      <c r="B178" s="204"/>
      <c r="C178" s="204"/>
      <c r="D178" s="204"/>
      <c r="E178" s="204"/>
      <c r="F178" s="204"/>
      <c r="G178" s="204"/>
      <c r="H178" s="204"/>
      <c r="I178" s="204"/>
      <c r="J178" s="204"/>
    </row>
    <row r="179" spans="2:10" x14ac:dyDescent="0.4">
      <c r="B179" s="204"/>
      <c r="C179" s="204"/>
      <c r="D179" s="204"/>
      <c r="E179" s="204"/>
      <c r="F179" s="204"/>
      <c r="G179" s="204"/>
      <c r="H179" s="204"/>
      <c r="I179" s="204"/>
      <c r="J179" s="204"/>
    </row>
    <row r="180" spans="2:10" x14ac:dyDescent="0.4">
      <c r="B180" s="204"/>
      <c r="C180" s="204"/>
      <c r="D180" s="204"/>
      <c r="E180" s="204"/>
      <c r="F180" s="204"/>
      <c r="G180" s="204"/>
      <c r="H180" s="204"/>
      <c r="I180" s="204"/>
      <c r="J180" s="204"/>
    </row>
    <row r="181" spans="2:10" x14ac:dyDescent="0.4">
      <c r="B181" s="204"/>
      <c r="C181" s="204"/>
      <c r="D181" s="204"/>
      <c r="E181" s="204"/>
      <c r="F181" s="204"/>
      <c r="G181" s="204"/>
      <c r="H181" s="204"/>
      <c r="I181" s="204"/>
      <c r="J181" s="204"/>
    </row>
    <row r="182" spans="2:10" x14ac:dyDescent="0.4">
      <c r="B182" s="204"/>
      <c r="C182" s="204"/>
      <c r="D182" s="204"/>
      <c r="E182" s="204"/>
      <c r="F182" s="204"/>
      <c r="G182" s="204"/>
      <c r="H182" s="204"/>
      <c r="I182" s="204"/>
      <c r="J182" s="204"/>
    </row>
    <row r="183" spans="2:10" x14ac:dyDescent="0.4">
      <c r="B183" s="204"/>
      <c r="C183" s="204"/>
      <c r="D183" s="204"/>
      <c r="E183" s="204"/>
      <c r="F183" s="204"/>
      <c r="G183" s="204"/>
      <c r="H183" s="204"/>
      <c r="I183" s="204"/>
      <c r="J183" s="204"/>
    </row>
    <row r="184" spans="2:10" x14ac:dyDescent="0.4">
      <c r="B184" s="204"/>
      <c r="C184" s="204"/>
      <c r="D184" s="204"/>
      <c r="E184" s="204"/>
      <c r="F184" s="204"/>
      <c r="G184" s="204"/>
      <c r="H184" s="204"/>
      <c r="I184" s="204"/>
      <c r="J184" s="204"/>
    </row>
    <row r="185" spans="2:10" x14ac:dyDescent="0.4">
      <c r="B185" s="204"/>
      <c r="C185" s="204"/>
      <c r="D185" s="204"/>
      <c r="E185" s="204"/>
      <c r="F185" s="204"/>
      <c r="G185" s="204"/>
      <c r="H185" s="204"/>
      <c r="I185" s="204"/>
      <c r="J185" s="204"/>
    </row>
    <row r="186" spans="2:10" x14ac:dyDescent="0.4">
      <c r="B186" s="204"/>
      <c r="C186" s="204"/>
      <c r="D186" s="204"/>
      <c r="E186" s="204"/>
      <c r="F186" s="204"/>
      <c r="G186" s="204"/>
      <c r="H186" s="204"/>
      <c r="I186" s="204"/>
      <c r="J186" s="204"/>
    </row>
    <row r="187" spans="2:10" x14ac:dyDescent="0.4">
      <c r="B187" s="204"/>
      <c r="C187" s="204"/>
      <c r="D187" s="204"/>
      <c r="E187" s="204"/>
      <c r="F187" s="204"/>
      <c r="G187" s="204"/>
      <c r="H187" s="204"/>
      <c r="I187" s="204"/>
      <c r="J187" s="204"/>
    </row>
    <row r="188" spans="2:10" x14ac:dyDescent="0.4">
      <c r="B188" s="204"/>
      <c r="C188" s="204"/>
      <c r="D188" s="204"/>
      <c r="E188" s="204"/>
      <c r="F188" s="204"/>
      <c r="G188" s="204"/>
      <c r="H188" s="204"/>
      <c r="I188" s="204"/>
      <c r="J188" s="204"/>
    </row>
    <row r="189" spans="2:10" x14ac:dyDescent="0.4">
      <c r="B189" s="204"/>
      <c r="C189" s="204"/>
      <c r="D189" s="204"/>
      <c r="E189" s="204"/>
      <c r="F189" s="204"/>
      <c r="G189" s="204"/>
      <c r="H189" s="204"/>
      <c r="I189" s="204"/>
      <c r="J189" s="204"/>
    </row>
    <row r="190" spans="2:10" x14ac:dyDescent="0.4">
      <c r="B190" s="204"/>
      <c r="C190" s="204"/>
      <c r="D190" s="204"/>
      <c r="E190" s="204"/>
      <c r="F190" s="204"/>
      <c r="G190" s="204"/>
      <c r="H190" s="204"/>
      <c r="I190" s="204"/>
      <c r="J190" s="204"/>
    </row>
    <row r="191" spans="2:10" x14ac:dyDescent="0.4">
      <c r="B191" s="204"/>
      <c r="C191" s="204"/>
      <c r="D191" s="204"/>
      <c r="E191" s="204"/>
      <c r="F191" s="204"/>
      <c r="G191" s="204"/>
      <c r="H191" s="204"/>
      <c r="I191" s="204"/>
      <c r="J191" s="204"/>
    </row>
    <row r="192" spans="2:10" x14ac:dyDescent="0.4">
      <c r="B192" s="204"/>
      <c r="C192" s="204"/>
      <c r="D192" s="204"/>
      <c r="E192" s="204"/>
      <c r="F192" s="204"/>
      <c r="G192" s="204"/>
      <c r="H192" s="204"/>
      <c r="I192" s="204"/>
      <c r="J192" s="204"/>
    </row>
    <row r="193" spans="2:10" x14ac:dyDescent="0.4">
      <c r="B193" s="204"/>
      <c r="C193" s="204"/>
      <c r="D193" s="204"/>
      <c r="E193" s="204"/>
      <c r="F193" s="204"/>
      <c r="G193" s="204"/>
      <c r="H193" s="204"/>
      <c r="I193" s="204"/>
      <c r="J193" s="204"/>
    </row>
    <row r="194" spans="2:10" x14ac:dyDescent="0.4">
      <c r="B194" s="204"/>
      <c r="C194" s="204"/>
      <c r="D194" s="204"/>
      <c r="E194" s="204"/>
      <c r="F194" s="204"/>
      <c r="G194" s="204"/>
      <c r="H194" s="204"/>
      <c r="I194" s="204"/>
      <c r="J194" s="204"/>
    </row>
    <row r="195" spans="2:10" x14ac:dyDescent="0.4">
      <c r="B195" s="204"/>
      <c r="C195" s="204"/>
      <c r="D195" s="204"/>
      <c r="E195" s="204"/>
      <c r="F195" s="204"/>
      <c r="G195" s="204"/>
      <c r="H195" s="204"/>
      <c r="I195" s="204"/>
      <c r="J195" s="204"/>
    </row>
    <row r="196" spans="2:10" x14ac:dyDescent="0.4">
      <c r="B196" s="204"/>
      <c r="C196" s="204"/>
      <c r="D196" s="204"/>
      <c r="E196" s="204"/>
      <c r="F196" s="204"/>
      <c r="G196" s="204"/>
      <c r="H196" s="204"/>
      <c r="I196" s="204"/>
      <c r="J196" s="204"/>
    </row>
    <row r="197" spans="2:10" x14ac:dyDescent="0.4">
      <c r="B197" s="204"/>
      <c r="C197" s="204"/>
      <c r="D197" s="204"/>
      <c r="E197" s="204"/>
      <c r="F197" s="204"/>
      <c r="G197" s="204"/>
      <c r="H197" s="204"/>
      <c r="I197" s="204"/>
      <c r="J197" s="204"/>
    </row>
    <row r="198" spans="2:10" x14ac:dyDescent="0.4">
      <c r="B198" s="204"/>
      <c r="C198" s="204"/>
      <c r="D198" s="204"/>
      <c r="E198" s="204"/>
      <c r="F198" s="204"/>
      <c r="G198" s="204"/>
      <c r="H198" s="204"/>
      <c r="I198" s="204"/>
      <c r="J198" s="204"/>
    </row>
    <row r="199" spans="2:10" x14ac:dyDescent="0.4">
      <c r="B199" s="204"/>
      <c r="C199" s="204"/>
      <c r="D199" s="204"/>
      <c r="E199" s="204"/>
      <c r="F199" s="204"/>
      <c r="G199" s="204"/>
      <c r="H199" s="204"/>
      <c r="I199" s="204"/>
      <c r="J199" s="204"/>
    </row>
    <row r="200" spans="2:10" x14ac:dyDescent="0.4">
      <c r="B200" s="204"/>
      <c r="C200" s="204"/>
      <c r="D200" s="204"/>
      <c r="E200" s="204"/>
      <c r="F200" s="204"/>
      <c r="G200" s="204"/>
      <c r="H200" s="204"/>
      <c r="I200" s="204"/>
      <c r="J200" s="204"/>
    </row>
    <row r="201" spans="2:10" x14ac:dyDescent="0.4">
      <c r="B201" s="204"/>
      <c r="C201" s="204"/>
      <c r="D201" s="204"/>
      <c r="E201" s="204"/>
      <c r="F201" s="204"/>
      <c r="G201" s="204"/>
      <c r="H201" s="204"/>
      <c r="I201" s="204"/>
      <c r="J201" s="204"/>
    </row>
    <row r="202" spans="2:10" x14ac:dyDescent="0.4">
      <c r="B202" s="204"/>
      <c r="C202" s="204"/>
      <c r="D202" s="204"/>
      <c r="E202" s="204"/>
      <c r="F202" s="204"/>
      <c r="G202" s="204"/>
      <c r="H202" s="204"/>
      <c r="I202" s="204"/>
      <c r="J202" s="204"/>
    </row>
    <row r="203" spans="2:10" x14ac:dyDescent="0.4">
      <c r="B203" s="204"/>
      <c r="C203" s="204"/>
      <c r="D203" s="204"/>
      <c r="E203" s="204"/>
      <c r="F203" s="204"/>
      <c r="G203" s="204"/>
      <c r="H203" s="204"/>
      <c r="I203" s="204"/>
      <c r="J203" s="204"/>
    </row>
    <row r="204" spans="2:10" x14ac:dyDescent="0.4">
      <c r="B204" s="204"/>
      <c r="C204" s="204"/>
      <c r="D204" s="204"/>
      <c r="E204" s="204"/>
      <c r="F204" s="204"/>
      <c r="G204" s="204"/>
      <c r="H204" s="204"/>
      <c r="I204" s="204"/>
      <c r="J204" s="204"/>
    </row>
    <row r="205" spans="2:10" x14ac:dyDescent="0.4">
      <c r="B205" s="204"/>
      <c r="C205" s="204"/>
      <c r="D205" s="204"/>
      <c r="E205" s="204"/>
      <c r="F205" s="204"/>
      <c r="G205" s="204"/>
      <c r="H205" s="204"/>
      <c r="I205" s="204"/>
      <c r="J205" s="204"/>
    </row>
    <row r="206" spans="2:10" x14ac:dyDescent="0.4">
      <c r="B206" s="204"/>
      <c r="C206" s="204"/>
      <c r="D206" s="204"/>
      <c r="E206" s="204"/>
      <c r="F206" s="204"/>
      <c r="G206" s="204"/>
      <c r="H206" s="204"/>
      <c r="I206" s="204"/>
      <c r="J206" s="204"/>
    </row>
    <row r="207" spans="2:10" x14ac:dyDescent="0.4">
      <c r="B207" s="204"/>
      <c r="C207" s="204"/>
      <c r="D207" s="204"/>
      <c r="E207" s="204"/>
      <c r="F207" s="204"/>
      <c r="G207" s="204"/>
      <c r="H207" s="204"/>
      <c r="I207" s="204"/>
      <c r="J207" s="204"/>
    </row>
    <row r="208" spans="2:10" x14ac:dyDescent="0.4">
      <c r="B208" s="204"/>
      <c r="C208" s="204"/>
      <c r="D208" s="204"/>
      <c r="E208" s="204"/>
      <c r="F208" s="204"/>
      <c r="G208" s="204"/>
      <c r="H208" s="204"/>
      <c r="I208" s="204"/>
      <c r="J208" s="204"/>
    </row>
    <row r="209" spans="2:10" x14ac:dyDescent="0.4">
      <c r="B209" s="204"/>
      <c r="C209" s="204"/>
      <c r="D209" s="204"/>
      <c r="E209" s="204"/>
      <c r="F209" s="204"/>
      <c r="G209" s="204"/>
      <c r="H209" s="204"/>
      <c r="I209" s="204"/>
      <c r="J209" s="204"/>
    </row>
    <row r="210" spans="2:10" x14ac:dyDescent="0.4">
      <c r="B210" s="204"/>
      <c r="C210" s="204"/>
      <c r="D210" s="204"/>
      <c r="E210" s="204"/>
      <c r="F210" s="204"/>
      <c r="G210" s="204"/>
      <c r="H210" s="204"/>
      <c r="I210" s="204"/>
      <c r="J210" s="204"/>
    </row>
    <row r="211" spans="2:10" x14ac:dyDescent="0.4">
      <c r="B211" s="204"/>
      <c r="C211" s="204"/>
      <c r="D211" s="204"/>
      <c r="E211" s="204"/>
      <c r="F211" s="204"/>
      <c r="G211" s="204"/>
      <c r="H211" s="204"/>
      <c r="I211" s="204"/>
      <c r="J211" s="204"/>
    </row>
    <row r="212" spans="2:10" x14ac:dyDescent="0.4">
      <c r="B212" s="204"/>
      <c r="C212" s="204"/>
      <c r="D212" s="204"/>
      <c r="E212" s="204"/>
      <c r="F212" s="204"/>
      <c r="G212" s="204"/>
      <c r="H212" s="204"/>
      <c r="I212" s="204"/>
      <c r="J212" s="204"/>
    </row>
    <row r="213" spans="2:10" x14ac:dyDescent="0.4">
      <c r="B213" s="204"/>
      <c r="C213" s="204"/>
      <c r="D213" s="204"/>
      <c r="E213" s="204"/>
      <c r="F213" s="204"/>
      <c r="G213" s="204"/>
      <c r="H213" s="204"/>
      <c r="I213" s="204"/>
      <c r="J213" s="204"/>
    </row>
    <row r="214" spans="2:10" x14ac:dyDescent="0.4">
      <c r="B214" s="204"/>
      <c r="C214" s="204"/>
      <c r="D214" s="204"/>
      <c r="E214" s="204"/>
      <c r="F214" s="204"/>
      <c r="G214" s="204"/>
      <c r="H214" s="204"/>
      <c r="I214" s="204"/>
      <c r="J214" s="204"/>
    </row>
    <row r="215" spans="2:10" x14ac:dyDescent="0.4">
      <c r="B215" s="204"/>
      <c r="C215" s="204"/>
      <c r="D215" s="204"/>
      <c r="E215" s="204"/>
      <c r="F215" s="204"/>
      <c r="G215" s="204"/>
      <c r="H215" s="204"/>
      <c r="I215" s="204"/>
      <c r="J215" s="204"/>
    </row>
    <row r="216" spans="2:10" x14ac:dyDescent="0.4">
      <c r="B216" s="204"/>
      <c r="C216" s="204"/>
      <c r="D216" s="204"/>
      <c r="E216" s="204"/>
      <c r="F216" s="204"/>
      <c r="G216" s="204"/>
      <c r="H216" s="204"/>
      <c r="I216" s="204"/>
      <c r="J216" s="204"/>
    </row>
    <row r="217" spans="2:10" x14ac:dyDescent="0.4">
      <c r="B217" s="204"/>
      <c r="C217" s="204"/>
      <c r="D217" s="204"/>
      <c r="E217" s="204"/>
      <c r="F217" s="204"/>
      <c r="G217" s="204"/>
      <c r="H217" s="204"/>
      <c r="I217" s="204"/>
      <c r="J217" s="204"/>
    </row>
    <row r="218" spans="2:10" x14ac:dyDescent="0.4">
      <c r="B218" s="204"/>
      <c r="C218" s="204"/>
      <c r="D218" s="204"/>
      <c r="E218" s="204"/>
      <c r="F218" s="204"/>
      <c r="G218" s="204"/>
      <c r="H218" s="204"/>
      <c r="I218" s="204"/>
      <c r="J218" s="204"/>
    </row>
    <row r="219" spans="2:10" x14ac:dyDescent="0.4">
      <c r="B219" s="204"/>
      <c r="C219" s="204"/>
      <c r="D219" s="204"/>
      <c r="E219" s="204"/>
      <c r="F219" s="204"/>
      <c r="G219" s="204"/>
      <c r="H219" s="204"/>
      <c r="I219" s="204"/>
      <c r="J219" s="204"/>
    </row>
    <row r="220" spans="2:10" x14ac:dyDescent="0.4">
      <c r="B220" s="204"/>
      <c r="C220" s="204"/>
      <c r="D220" s="204"/>
      <c r="E220" s="204"/>
      <c r="F220" s="204"/>
      <c r="G220" s="204"/>
      <c r="H220" s="204"/>
      <c r="I220" s="204"/>
      <c r="J220" s="204"/>
    </row>
    <row r="221" spans="2:10" x14ac:dyDescent="0.4">
      <c r="B221" s="204"/>
      <c r="C221" s="204"/>
      <c r="D221" s="204"/>
      <c r="E221" s="204"/>
      <c r="F221" s="204"/>
      <c r="G221" s="204"/>
      <c r="H221" s="204"/>
      <c r="I221" s="204"/>
      <c r="J221" s="204"/>
    </row>
    <row r="222" spans="2:10" x14ac:dyDescent="0.4">
      <c r="B222" s="204"/>
      <c r="C222" s="204"/>
      <c r="D222" s="204"/>
      <c r="E222" s="204"/>
      <c r="F222" s="204"/>
      <c r="G222" s="204"/>
      <c r="H222" s="204"/>
      <c r="I222" s="204"/>
      <c r="J222" s="204"/>
    </row>
    <row r="223" spans="2:10" x14ac:dyDescent="0.4">
      <c r="B223" s="204"/>
      <c r="C223" s="204"/>
      <c r="D223" s="204"/>
      <c r="E223" s="204"/>
      <c r="F223" s="204"/>
      <c r="G223" s="204"/>
      <c r="H223" s="204"/>
      <c r="I223" s="204"/>
      <c r="J223" s="204"/>
    </row>
    <row r="224" spans="2:10" x14ac:dyDescent="0.4">
      <c r="B224" s="204"/>
      <c r="C224" s="204"/>
      <c r="D224" s="204"/>
      <c r="E224" s="204"/>
      <c r="F224" s="204"/>
      <c r="G224" s="204"/>
      <c r="H224" s="204"/>
      <c r="I224" s="204"/>
      <c r="J224" s="204"/>
    </row>
    <row r="225" spans="2:10" x14ac:dyDescent="0.4">
      <c r="B225" s="204"/>
      <c r="C225" s="204"/>
      <c r="D225" s="204"/>
      <c r="E225" s="204"/>
      <c r="F225" s="204"/>
      <c r="G225" s="204"/>
      <c r="H225" s="204"/>
      <c r="I225" s="204"/>
      <c r="J225" s="204"/>
    </row>
    <row r="226" spans="2:10" x14ac:dyDescent="0.4">
      <c r="B226" s="204"/>
      <c r="C226" s="204"/>
      <c r="D226" s="204"/>
      <c r="E226" s="204"/>
      <c r="F226" s="204"/>
      <c r="G226" s="204"/>
      <c r="H226" s="204"/>
      <c r="I226" s="204"/>
      <c r="J226" s="204"/>
    </row>
    <row r="227" spans="2:10" x14ac:dyDescent="0.4">
      <c r="B227" s="204"/>
      <c r="C227" s="204"/>
      <c r="D227" s="204"/>
      <c r="E227" s="204"/>
      <c r="F227" s="204"/>
      <c r="G227" s="204"/>
      <c r="H227" s="204"/>
      <c r="I227" s="204"/>
      <c r="J227" s="204"/>
    </row>
    <row r="228" spans="2:10" x14ac:dyDescent="0.4">
      <c r="B228" s="204"/>
      <c r="C228" s="204"/>
      <c r="D228" s="204"/>
      <c r="E228" s="204"/>
      <c r="F228" s="204"/>
      <c r="G228" s="204"/>
      <c r="H228" s="204"/>
      <c r="I228" s="204"/>
      <c r="J228" s="204"/>
    </row>
    <row r="229" spans="2:10" x14ac:dyDescent="0.4">
      <c r="B229" s="204"/>
      <c r="C229" s="204"/>
      <c r="D229" s="204"/>
      <c r="E229" s="204"/>
      <c r="F229" s="204"/>
      <c r="G229" s="204"/>
      <c r="H229" s="204"/>
      <c r="I229" s="204"/>
      <c r="J229" s="204"/>
    </row>
    <row r="230" spans="2:10" x14ac:dyDescent="0.4">
      <c r="B230" s="204"/>
      <c r="C230" s="204"/>
      <c r="D230" s="204"/>
      <c r="E230" s="204"/>
      <c r="F230" s="204"/>
      <c r="G230" s="204"/>
      <c r="H230" s="204"/>
      <c r="I230" s="204"/>
      <c r="J230" s="204"/>
    </row>
    <row r="231" spans="2:10" x14ac:dyDescent="0.4">
      <c r="B231" s="204"/>
      <c r="C231" s="204"/>
      <c r="D231" s="204"/>
      <c r="E231" s="204"/>
      <c r="F231" s="204"/>
      <c r="G231" s="204"/>
      <c r="H231" s="204"/>
      <c r="I231" s="204"/>
      <c r="J231" s="204"/>
    </row>
    <row r="232" spans="2:10" x14ac:dyDescent="0.4">
      <c r="B232" s="204"/>
      <c r="C232" s="204"/>
      <c r="D232" s="204"/>
      <c r="E232" s="204"/>
      <c r="F232" s="204"/>
      <c r="G232" s="204"/>
      <c r="H232" s="204"/>
      <c r="I232" s="204"/>
      <c r="J232" s="204"/>
    </row>
  </sheetData>
  <sheetProtection algorithmName="SHA-512" hashValue="oMvq8So24BbP0w6b6/cOu3qN99ZE4ZQDyPEEC4IPfk2MZ6NEEhSZfGX0fLUky6a0QU1W9sL4KFzprFW4Usfm6g==" saltValue="JhIS4ZmgzTRRNBgt+/Tdxg==" spinCount="100000" sheet="1" objects="1" scenarios="1"/>
  <mergeCells count="38">
    <mergeCell ref="B151:J151"/>
    <mergeCell ref="A154:J154"/>
    <mergeCell ref="C139:J139"/>
    <mergeCell ref="D108:J108"/>
    <mergeCell ref="D125:J125"/>
    <mergeCell ref="D140:J140"/>
    <mergeCell ref="C124:J124"/>
    <mergeCell ref="C21:J21"/>
    <mergeCell ref="D27:J27"/>
    <mergeCell ref="C22:J22"/>
    <mergeCell ref="B23:J23"/>
    <mergeCell ref="C107:J107"/>
    <mergeCell ref="C32:J32"/>
    <mergeCell ref="D33:J33"/>
    <mergeCell ref="C40:J40"/>
    <mergeCell ref="D64:J64"/>
    <mergeCell ref="B93:J93"/>
    <mergeCell ref="C102:J102"/>
    <mergeCell ref="D103:J103"/>
    <mergeCell ref="D104:J104"/>
    <mergeCell ref="B96:J96"/>
    <mergeCell ref="C97:J97"/>
    <mergeCell ref="B99:J99"/>
    <mergeCell ref="B14:J14"/>
    <mergeCell ref="B17:J17"/>
    <mergeCell ref="C18:J18"/>
    <mergeCell ref="B19:J19"/>
    <mergeCell ref="C20:J20"/>
    <mergeCell ref="B6:J6"/>
    <mergeCell ref="B8:J8"/>
    <mergeCell ref="B11:J11"/>
    <mergeCell ref="B12:J12"/>
    <mergeCell ref="B13:J13"/>
    <mergeCell ref="C24:J24"/>
    <mergeCell ref="C25:J25"/>
    <mergeCell ref="C26:J26"/>
    <mergeCell ref="B31:J31"/>
    <mergeCell ref="D28:J28"/>
  </mergeCells>
  <pageMargins left="0.25" right="0.25" top="0.75" bottom="0.75" header="0.3" footer="0.3"/>
  <pageSetup scale="86" fitToHeight="0"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V117"/>
  <sheetViews>
    <sheetView zoomScale="60" zoomScaleNormal="60" workbookViewId="0">
      <pane xSplit="2" ySplit="6" topLeftCell="C67" activePane="bottomRight" state="frozen"/>
      <selection activeCell="B1" sqref="B1"/>
      <selection pane="topRight" activeCell="B1" sqref="B1"/>
      <selection pane="bottomLeft" activeCell="B1" sqref="B1"/>
      <selection pane="bottomRight" activeCell="N79" sqref="N79"/>
    </sheetView>
  </sheetViews>
  <sheetFormatPr defaultColWidth="9.1640625" defaultRowHeight="17.399999999999999" x14ac:dyDescent="0.55000000000000004"/>
  <cols>
    <col min="1" max="1" width="11.1640625" style="3" customWidth="1"/>
    <col min="2" max="2" width="65.71875" style="3" customWidth="1"/>
    <col min="3" max="15" width="16.83203125" style="3" customWidth="1"/>
    <col min="16" max="18" width="9.1640625" style="3"/>
    <col min="19" max="26" width="9.1640625" style="3" hidden="1" customWidth="1"/>
    <col min="27" max="27" width="10.83203125" style="3" hidden="1" customWidth="1"/>
    <col min="28" max="28" width="9.44140625" style="3" hidden="1" customWidth="1"/>
    <col min="29" max="29" width="14.83203125" style="3" hidden="1" customWidth="1"/>
    <col min="30" max="31" width="11.27734375" style="3" hidden="1" customWidth="1"/>
    <col min="32" max="32" width="12.27734375" style="3" hidden="1" customWidth="1"/>
    <col min="33" max="33" width="17" style="3" hidden="1" customWidth="1"/>
    <col min="34" max="34" width="19.71875" style="3" hidden="1" customWidth="1"/>
    <col min="35" max="43" width="10" style="3" hidden="1" customWidth="1"/>
    <col min="44" max="46" width="11" style="3" hidden="1" customWidth="1"/>
    <col min="47" max="48" width="9.1640625" style="3" hidden="1" customWidth="1"/>
    <col min="49" max="49" width="9.1640625" style="3" customWidth="1"/>
    <col min="50" max="16384" width="9.1640625" style="3"/>
  </cols>
  <sheetData>
    <row r="1" spans="1:46" ht="17.7" x14ac:dyDescent="0.6">
      <c r="A1" s="60"/>
      <c r="G1" s="65" t="s">
        <v>0</v>
      </c>
      <c r="N1" s="66" t="s">
        <v>2</v>
      </c>
      <c r="O1" s="66">
        <f>Summary!B1</f>
        <v>35</v>
      </c>
    </row>
    <row r="2" spans="1:46" ht="17.7" x14ac:dyDescent="0.6">
      <c r="A2" s="60"/>
      <c r="G2" s="65" t="s">
        <v>1</v>
      </c>
    </row>
    <row r="3" spans="1:46" ht="17.7" x14ac:dyDescent="0.6">
      <c r="G3" s="65" t="str">
        <f>'Public Relations'!G3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ht="17.7" x14ac:dyDescent="0.6">
      <c r="A7" s="74"/>
      <c r="D7" s="75"/>
      <c r="E7" s="75"/>
      <c r="F7" s="75"/>
      <c r="G7" s="75"/>
      <c r="H7" s="75"/>
      <c r="I7" s="75"/>
      <c r="J7" s="75"/>
      <c r="K7" s="75"/>
      <c r="L7" s="75"/>
      <c r="M7" s="75"/>
      <c r="N7" s="75"/>
      <c r="O7" s="75"/>
      <c r="AB7" s="165"/>
    </row>
    <row r="8" spans="1:46" ht="17.7" x14ac:dyDescent="0.6">
      <c r="A8" s="74" t="s">
        <v>273</v>
      </c>
      <c r="B8" s="65"/>
      <c r="D8" s="75"/>
      <c r="E8" s="75"/>
      <c r="F8" s="75"/>
      <c r="G8" s="75"/>
      <c r="H8" s="75"/>
      <c r="I8" s="75"/>
      <c r="J8" s="75"/>
      <c r="K8" s="75"/>
      <c r="L8" s="75"/>
      <c r="M8" s="75"/>
      <c r="N8" s="75"/>
      <c r="O8" s="75"/>
      <c r="P8" s="75"/>
      <c r="Q8" s="75"/>
    </row>
    <row r="9" spans="1:46" x14ac:dyDescent="0.55000000000000004">
      <c r="A9" s="3">
        <v>6025</v>
      </c>
      <c r="B9" s="3" t="s">
        <v>550</v>
      </c>
      <c r="C9" s="169"/>
      <c r="D9" s="170"/>
      <c r="E9" s="170"/>
      <c r="F9" s="170"/>
      <c r="G9" s="170"/>
      <c r="H9" s="170"/>
      <c r="I9" s="170"/>
      <c r="J9" s="170"/>
      <c r="K9" s="170"/>
      <c r="L9" s="170"/>
      <c r="M9" s="170"/>
      <c r="N9" s="171"/>
      <c r="O9" s="75">
        <f t="shared" ref="O9:O16" si="0">SUM(C9:N9)</f>
        <v>0</v>
      </c>
      <c r="T9" s="64" t="s">
        <v>227</v>
      </c>
      <c r="AA9" s="3" t="s">
        <v>170</v>
      </c>
      <c r="AB9" s="3" t="str">
        <f t="shared" ref="AB9:AB16" si="1">IF(A9="","",A9&amp;"-000000")</f>
        <v>6025-000000</v>
      </c>
      <c r="AC9" s="3">
        <v>799</v>
      </c>
      <c r="AD9" s="3" t="str">
        <f t="shared" ref="AD9:AD16" si="2">IF(LEN($O$1)=3,$O$1,IF(LEN($O$1)=2,0&amp;$O$1,IF(LEN($O$1)=1,0&amp;0&amp;$O$1,"ERROR")))</f>
        <v>035</v>
      </c>
      <c r="AG9" s="3">
        <v>110</v>
      </c>
      <c r="AH9" s="3" t="str">
        <f>Summary!$B$2</f>
        <v>USD</v>
      </c>
      <c r="AI9" s="3">
        <f t="shared" ref="AI9:AT16" si="3">IF(C9="",0,C9)</f>
        <v>0</v>
      </c>
      <c r="AJ9" s="3">
        <f t="shared" si="3"/>
        <v>0</v>
      </c>
      <c r="AK9" s="3">
        <f t="shared" si="3"/>
        <v>0</v>
      </c>
      <c r="AL9" s="3">
        <f t="shared" si="3"/>
        <v>0</v>
      </c>
      <c r="AM9" s="3">
        <f t="shared" si="3"/>
        <v>0</v>
      </c>
      <c r="AN9" s="3">
        <f t="shared" si="3"/>
        <v>0</v>
      </c>
      <c r="AO9" s="3">
        <f t="shared" si="3"/>
        <v>0</v>
      </c>
      <c r="AP9" s="3">
        <f t="shared" si="3"/>
        <v>0</v>
      </c>
      <c r="AQ9" s="3">
        <f t="shared" si="3"/>
        <v>0</v>
      </c>
      <c r="AR9" s="3">
        <f t="shared" si="3"/>
        <v>0</v>
      </c>
      <c r="AS9" s="3">
        <f t="shared" si="3"/>
        <v>0</v>
      </c>
      <c r="AT9" s="3">
        <f t="shared" si="3"/>
        <v>0</v>
      </c>
    </row>
    <row r="10" spans="1:46" x14ac:dyDescent="0.55000000000000004">
      <c r="A10" s="3">
        <v>6050</v>
      </c>
      <c r="B10" s="3" t="s">
        <v>551</v>
      </c>
      <c r="C10" s="169"/>
      <c r="D10" s="170"/>
      <c r="E10" s="170"/>
      <c r="F10" s="170"/>
      <c r="G10" s="170"/>
      <c r="H10" s="170"/>
      <c r="I10" s="170"/>
      <c r="J10" s="170"/>
      <c r="K10" s="170"/>
      <c r="L10" s="170"/>
      <c r="M10" s="170"/>
      <c r="N10" s="171"/>
      <c r="O10" s="75">
        <f>-SUM(C10:N10)</f>
        <v>0</v>
      </c>
      <c r="T10" s="3" t="s">
        <v>31</v>
      </c>
      <c r="U10" s="3">
        <v>7004</v>
      </c>
      <c r="AA10" s="3" t="s">
        <v>170</v>
      </c>
      <c r="AB10" s="3" t="str">
        <f t="shared" si="1"/>
        <v>6050-000000</v>
      </c>
      <c r="AC10" s="3">
        <v>799</v>
      </c>
      <c r="AD10" s="3" t="str">
        <f t="shared" si="2"/>
        <v>035</v>
      </c>
      <c r="AG10" s="3">
        <v>110</v>
      </c>
      <c r="AH10" s="3" t="str">
        <f>Summary!$B$2</f>
        <v>USD</v>
      </c>
      <c r="AI10" s="3">
        <f t="shared" si="3"/>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x14ac:dyDescent="0.55000000000000004">
      <c r="A11" s="3">
        <v>6055</v>
      </c>
      <c r="B11" s="3" t="s">
        <v>552</v>
      </c>
      <c r="C11" s="169"/>
      <c r="D11" s="170"/>
      <c r="E11" s="170"/>
      <c r="F11" s="170"/>
      <c r="G11" s="170"/>
      <c r="H11" s="170"/>
      <c r="I11" s="170"/>
      <c r="J11" s="170"/>
      <c r="K11" s="170"/>
      <c r="L11" s="170"/>
      <c r="M11" s="170"/>
      <c r="N11" s="171"/>
      <c r="O11" s="75">
        <f>-SUM(C11:N11)</f>
        <v>0</v>
      </c>
      <c r="T11" s="3" t="s">
        <v>33</v>
      </c>
      <c r="U11" s="3">
        <v>7006</v>
      </c>
      <c r="AA11" s="3" t="s">
        <v>170</v>
      </c>
      <c r="AB11" s="3" t="str">
        <f t="shared" si="1"/>
        <v>6055-000000</v>
      </c>
      <c r="AC11" s="3">
        <v>799</v>
      </c>
      <c r="AD11" s="3" t="str">
        <f t="shared" si="2"/>
        <v>035</v>
      </c>
      <c r="AG11" s="3">
        <v>110</v>
      </c>
      <c r="AH11" s="3" t="str">
        <f>Summary!$B$2</f>
        <v>USD</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x14ac:dyDescent="0.55000000000000004">
      <c r="A12" s="3">
        <v>6060</v>
      </c>
      <c r="B12" s="3" t="s">
        <v>651</v>
      </c>
      <c r="C12" s="169"/>
      <c r="D12" s="170"/>
      <c r="E12" s="170"/>
      <c r="F12" s="170"/>
      <c r="G12" s="170"/>
      <c r="H12" s="170"/>
      <c r="I12" s="170"/>
      <c r="J12" s="170"/>
      <c r="K12" s="170"/>
      <c r="L12" s="170"/>
      <c r="M12" s="170"/>
      <c r="N12" s="171"/>
      <c r="O12" s="75">
        <f>-SUM(C12:N12)</f>
        <v>0</v>
      </c>
      <c r="T12" s="3" t="s">
        <v>35</v>
      </c>
      <c r="U12" s="3">
        <v>7008</v>
      </c>
      <c r="AA12" s="3" t="s">
        <v>170</v>
      </c>
      <c r="AB12" s="3" t="str">
        <f t="shared" si="1"/>
        <v>6060-000000</v>
      </c>
      <c r="AC12" s="3">
        <v>799</v>
      </c>
      <c r="AD12" s="3" t="str">
        <f t="shared" si="2"/>
        <v>035</v>
      </c>
      <c r="AG12" s="3">
        <v>110</v>
      </c>
      <c r="AH12" s="3" t="str">
        <f>Summary!$B$2</f>
        <v>USD</v>
      </c>
      <c r="AI12" s="3">
        <f t="shared" si="3"/>
        <v>0</v>
      </c>
      <c r="AJ12" s="3">
        <f t="shared" si="3"/>
        <v>0</v>
      </c>
      <c r="AK12" s="3">
        <f t="shared" si="3"/>
        <v>0</v>
      </c>
      <c r="AL12" s="3">
        <f t="shared" si="3"/>
        <v>0</v>
      </c>
      <c r="AM12" s="3">
        <f t="shared" si="3"/>
        <v>0</v>
      </c>
      <c r="AN12" s="3">
        <f t="shared" si="3"/>
        <v>0</v>
      </c>
      <c r="AO12" s="3">
        <f t="shared" si="3"/>
        <v>0</v>
      </c>
      <c r="AP12" s="3">
        <f t="shared" si="3"/>
        <v>0</v>
      </c>
      <c r="AQ12" s="3">
        <f t="shared" si="3"/>
        <v>0</v>
      </c>
      <c r="AR12" s="3">
        <f t="shared" si="3"/>
        <v>0</v>
      </c>
      <c r="AS12" s="3">
        <f t="shared" si="3"/>
        <v>0</v>
      </c>
      <c r="AT12" s="3">
        <f t="shared" si="3"/>
        <v>0</v>
      </c>
    </row>
    <row r="13" spans="1:46" x14ac:dyDescent="0.55000000000000004">
      <c r="A13" s="3">
        <v>6030</v>
      </c>
      <c r="B13" s="3" t="s">
        <v>553</v>
      </c>
      <c r="C13" s="169"/>
      <c r="D13" s="170"/>
      <c r="E13" s="170"/>
      <c r="F13" s="170"/>
      <c r="G13" s="170"/>
      <c r="H13" s="170"/>
      <c r="I13" s="170"/>
      <c r="J13" s="170"/>
      <c r="K13" s="170"/>
      <c r="L13" s="170"/>
      <c r="M13" s="170"/>
      <c r="N13" s="171"/>
      <c r="O13" s="75">
        <f t="shared" si="0"/>
        <v>0</v>
      </c>
      <c r="T13" s="3" t="s">
        <v>37</v>
      </c>
      <c r="U13" s="3">
        <v>7010</v>
      </c>
      <c r="AA13" s="3" t="s">
        <v>170</v>
      </c>
      <c r="AB13" s="3" t="str">
        <f t="shared" si="1"/>
        <v>6030-000000</v>
      </c>
      <c r="AC13" s="3">
        <v>799</v>
      </c>
      <c r="AD13" s="3" t="str">
        <f t="shared" si="2"/>
        <v>035</v>
      </c>
      <c r="AG13" s="3">
        <v>110</v>
      </c>
      <c r="AH13" s="3" t="str">
        <f>Summary!$B$2</f>
        <v>USD</v>
      </c>
      <c r="AI13" s="3">
        <f t="shared" si="3"/>
        <v>0</v>
      </c>
      <c r="AJ13" s="3">
        <f t="shared" si="3"/>
        <v>0</v>
      </c>
      <c r="AK13" s="3">
        <f t="shared" si="3"/>
        <v>0</v>
      </c>
      <c r="AL13" s="3">
        <f t="shared" si="3"/>
        <v>0</v>
      </c>
      <c r="AM13" s="3">
        <f t="shared" si="3"/>
        <v>0</v>
      </c>
      <c r="AN13" s="3">
        <f t="shared" si="3"/>
        <v>0</v>
      </c>
      <c r="AO13" s="3">
        <f t="shared" si="3"/>
        <v>0</v>
      </c>
      <c r="AP13" s="3">
        <f t="shared" si="3"/>
        <v>0</v>
      </c>
      <c r="AQ13" s="3">
        <f t="shared" si="3"/>
        <v>0</v>
      </c>
      <c r="AR13" s="3">
        <f t="shared" si="3"/>
        <v>0</v>
      </c>
      <c r="AS13" s="3">
        <f t="shared" si="3"/>
        <v>0</v>
      </c>
      <c r="AT13" s="3">
        <f t="shared" si="3"/>
        <v>0</v>
      </c>
    </row>
    <row r="14" spans="1:46" x14ac:dyDescent="0.55000000000000004">
      <c r="A14" s="3">
        <v>6035</v>
      </c>
      <c r="B14" s="3" t="s">
        <v>554</v>
      </c>
      <c r="C14" s="169"/>
      <c r="D14" s="170"/>
      <c r="E14" s="170"/>
      <c r="F14" s="170"/>
      <c r="G14" s="170"/>
      <c r="H14" s="170"/>
      <c r="I14" s="170"/>
      <c r="J14" s="170"/>
      <c r="K14" s="170"/>
      <c r="L14" s="170"/>
      <c r="M14" s="170"/>
      <c r="N14" s="171"/>
      <c r="O14" s="75">
        <f t="shared" si="0"/>
        <v>0</v>
      </c>
      <c r="T14" s="3" t="s">
        <v>39</v>
      </c>
      <c r="U14" s="3">
        <v>7012</v>
      </c>
      <c r="AA14" s="3" t="s">
        <v>170</v>
      </c>
      <c r="AB14" s="3" t="str">
        <f t="shared" si="1"/>
        <v>6035-000000</v>
      </c>
      <c r="AC14" s="3">
        <v>799</v>
      </c>
      <c r="AD14" s="3" t="str">
        <f t="shared" si="2"/>
        <v>035</v>
      </c>
      <c r="AG14" s="3">
        <v>110</v>
      </c>
      <c r="AH14" s="3" t="str">
        <f>Summary!$B$2</f>
        <v>USD</v>
      </c>
      <c r="AI14" s="3">
        <f t="shared" si="3"/>
        <v>0</v>
      </c>
      <c r="AJ14" s="3">
        <f t="shared" si="3"/>
        <v>0</v>
      </c>
      <c r="AK14" s="3">
        <f t="shared" si="3"/>
        <v>0</v>
      </c>
      <c r="AL14" s="3">
        <f t="shared" si="3"/>
        <v>0</v>
      </c>
      <c r="AM14" s="3">
        <f t="shared" si="3"/>
        <v>0</v>
      </c>
      <c r="AN14" s="3">
        <f t="shared" si="3"/>
        <v>0</v>
      </c>
      <c r="AO14" s="3">
        <f t="shared" si="3"/>
        <v>0</v>
      </c>
      <c r="AP14" s="3">
        <f t="shared" si="3"/>
        <v>0</v>
      </c>
      <c r="AQ14" s="3">
        <f t="shared" si="3"/>
        <v>0</v>
      </c>
      <c r="AR14" s="3">
        <f t="shared" si="3"/>
        <v>0</v>
      </c>
      <c r="AS14" s="3">
        <f t="shared" si="3"/>
        <v>0</v>
      </c>
      <c r="AT14" s="3">
        <f t="shared" si="3"/>
        <v>0</v>
      </c>
    </row>
    <row r="15" spans="1:46" x14ac:dyDescent="0.55000000000000004">
      <c r="A15" s="3">
        <v>6010</v>
      </c>
      <c r="B15" s="3" t="s">
        <v>555</v>
      </c>
      <c r="C15" s="169"/>
      <c r="D15" s="170"/>
      <c r="E15" s="170"/>
      <c r="F15" s="170"/>
      <c r="G15" s="170"/>
      <c r="H15" s="170"/>
      <c r="I15" s="170"/>
      <c r="J15" s="170"/>
      <c r="K15" s="170"/>
      <c r="L15" s="170"/>
      <c r="M15" s="170"/>
      <c r="N15" s="171"/>
      <c r="O15" s="75">
        <f t="shared" si="0"/>
        <v>0</v>
      </c>
      <c r="T15" s="3" t="s">
        <v>41</v>
      </c>
      <c r="U15" s="3">
        <v>7014</v>
      </c>
      <c r="AA15" s="3" t="s">
        <v>170</v>
      </c>
      <c r="AB15" s="3" t="str">
        <f t="shared" si="1"/>
        <v>6010-000000</v>
      </c>
      <c r="AC15" s="3">
        <v>799</v>
      </c>
      <c r="AD15" s="3" t="str">
        <f t="shared" si="2"/>
        <v>035</v>
      </c>
      <c r="AG15" s="3">
        <v>110</v>
      </c>
      <c r="AH15" s="3" t="str">
        <f>Summary!$B$2</f>
        <v>USD</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c r="AT15" s="3">
        <f t="shared" si="3"/>
        <v>0</v>
      </c>
    </row>
    <row r="16" spans="1:46" x14ac:dyDescent="0.55000000000000004">
      <c r="A16" s="3">
        <v>6020</v>
      </c>
      <c r="B16" s="3" t="s">
        <v>556</v>
      </c>
      <c r="C16" s="169"/>
      <c r="D16" s="170"/>
      <c r="E16" s="170"/>
      <c r="F16" s="170"/>
      <c r="G16" s="170"/>
      <c r="H16" s="170"/>
      <c r="I16" s="170"/>
      <c r="J16" s="170"/>
      <c r="K16" s="170"/>
      <c r="L16" s="170"/>
      <c r="M16" s="170"/>
      <c r="N16" s="171"/>
      <c r="O16" s="172">
        <f t="shared" si="0"/>
        <v>0</v>
      </c>
      <c r="T16" s="3" t="s">
        <v>43</v>
      </c>
      <c r="U16" s="3">
        <v>7016</v>
      </c>
      <c r="AA16" s="3" t="s">
        <v>170</v>
      </c>
      <c r="AB16" s="3" t="str">
        <f t="shared" si="1"/>
        <v>6020-000000</v>
      </c>
      <c r="AC16" s="3">
        <v>799</v>
      </c>
      <c r="AD16" s="3" t="str">
        <f t="shared" si="2"/>
        <v>035</v>
      </c>
      <c r="AG16" s="3">
        <v>110</v>
      </c>
      <c r="AH16" s="3" t="str">
        <f>Summary!$B$2</f>
        <v>USD</v>
      </c>
      <c r="AI16" s="3">
        <f t="shared" si="3"/>
        <v>0</v>
      </c>
      <c r="AJ16" s="3">
        <f t="shared" si="3"/>
        <v>0</v>
      </c>
      <c r="AK16" s="3">
        <f t="shared" si="3"/>
        <v>0</v>
      </c>
      <c r="AL16" s="3">
        <f t="shared" si="3"/>
        <v>0</v>
      </c>
      <c r="AM16" s="3">
        <f t="shared" si="3"/>
        <v>0</v>
      </c>
      <c r="AN16" s="3">
        <f t="shared" si="3"/>
        <v>0</v>
      </c>
      <c r="AO16" s="3">
        <f t="shared" si="3"/>
        <v>0</v>
      </c>
      <c r="AP16" s="3">
        <f t="shared" si="3"/>
        <v>0</v>
      </c>
      <c r="AQ16" s="3">
        <f t="shared" si="3"/>
        <v>0</v>
      </c>
      <c r="AR16" s="3">
        <f t="shared" si="3"/>
        <v>0</v>
      </c>
      <c r="AS16" s="3">
        <f t="shared" si="3"/>
        <v>0</v>
      </c>
      <c r="AT16" s="3">
        <f t="shared" si="3"/>
        <v>0</v>
      </c>
    </row>
    <row r="17" spans="1:46" ht="17.7" x14ac:dyDescent="0.6">
      <c r="A17" s="60" t="s">
        <v>274</v>
      </c>
      <c r="C17" s="173">
        <f t="shared" ref="C17:N17" si="4">SUM(C9:C9)-SUM(C10:C12)+SUM(C13:C16)</f>
        <v>0</v>
      </c>
      <c r="D17" s="174">
        <f t="shared" si="4"/>
        <v>0</v>
      </c>
      <c r="E17" s="174">
        <f t="shared" si="4"/>
        <v>0</v>
      </c>
      <c r="F17" s="174">
        <f t="shared" si="4"/>
        <v>0</v>
      </c>
      <c r="G17" s="174">
        <f t="shared" si="4"/>
        <v>0</v>
      </c>
      <c r="H17" s="174">
        <f t="shared" si="4"/>
        <v>0</v>
      </c>
      <c r="I17" s="174">
        <f t="shared" si="4"/>
        <v>0</v>
      </c>
      <c r="J17" s="174">
        <f t="shared" si="4"/>
        <v>0</v>
      </c>
      <c r="K17" s="174">
        <f t="shared" si="4"/>
        <v>0</v>
      </c>
      <c r="L17" s="174">
        <f t="shared" si="4"/>
        <v>0</v>
      </c>
      <c r="M17" s="174">
        <f t="shared" si="4"/>
        <v>0</v>
      </c>
      <c r="N17" s="175">
        <f t="shared" si="4"/>
        <v>0</v>
      </c>
      <c r="O17" s="176">
        <f>SUM(O9:O16)</f>
        <v>0</v>
      </c>
      <c r="T17" s="3" t="s">
        <v>45</v>
      </c>
      <c r="U17" s="3">
        <v>7018</v>
      </c>
    </row>
    <row r="18" spans="1:46" ht="17.7" x14ac:dyDescent="0.6">
      <c r="A18" s="60"/>
      <c r="C18" s="78"/>
      <c r="D18" s="78"/>
      <c r="E18" s="78"/>
      <c r="F18" s="78"/>
      <c r="G18" s="78"/>
      <c r="H18" s="78"/>
      <c r="I18" s="78"/>
      <c r="J18" s="78"/>
      <c r="K18" s="78"/>
      <c r="L18" s="78"/>
      <c r="M18" s="78"/>
      <c r="N18" s="78"/>
      <c r="O18" s="78"/>
      <c r="T18" s="3" t="s">
        <v>47</v>
      </c>
      <c r="U18" s="3">
        <v>7020</v>
      </c>
    </row>
    <row r="19" spans="1:46" ht="17.7" x14ac:dyDescent="0.6">
      <c r="A19" s="60" t="s">
        <v>127</v>
      </c>
      <c r="B19" s="65"/>
      <c r="D19" s="75"/>
      <c r="E19" s="75"/>
      <c r="F19" s="75"/>
      <c r="G19" s="75"/>
      <c r="H19" s="75"/>
      <c r="I19" s="75"/>
      <c r="J19" s="75"/>
      <c r="K19" s="75"/>
      <c r="L19" s="75"/>
      <c r="M19" s="75"/>
      <c r="N19" s="75"/>
      <c r="O19" s="75"/>
      <c r="T19" s="3" t="s">
        <v>49</v>
      </c>
      <c r="U19" s="3">
        <v>7022</v>
      </c>
    </row>
    <row r="20" spans="1:46" x14ac:dyDescent="0.55000000000000004">
      <c r="A20" s="177" t="s">
        <v>124</v>
      </c>
      <c r="C20" s="75"/>
      <c r="D20" s="75"/>
      <c r="E20" s="75"/>
      <c r="F20" s="75"/>
      <c r="G20" s="75"/>
      <c r="H20" s="75"/>
      <c r="I20" s="75"/>
      <c r="J20" s="75"/>
      <c r="K20" s="75"/>
      <c r="L20" s="75"/>
      <c r="M20" s="75"/>
      <c r="N20" s="75"/>
      <c r="O20" s="75"/>
      <c r="T20" s="3" t="s">
        <v>51</v>
      </c>
      <c r="U20" s="3">
        <v>7024</v>
      </c>
    </row>
    <row r="21" spans="1:46" x14ac:dyDescent="0.55000000000000004">
      <c r="A21" s="3">
        <v>7006</v>
      </c>
      <c r="B21" s="43" t="str">
        <f>IF(ISTEXT("ET-Distinguished Clubs-"&amp;VLOOKUP(A21,'Chart of Accounts'!$B$5:$C$50,2,FALSE)),"ET-Distinguished Clubs-"&amp;VLOOKUP(A21,'Chart of Accounts'!$B$5:$C$50,2,FALSE),"")</f>
        <v>ET-Distinguished Clubs-Educational Materials</v>
      </c>
      <c r="C21" s="76"/>
      <c r="D21" s="76"/>
      <c r="E21" s="76"/>
      <c r="F21" s="76"/>
      <c r="G21" s="76"/>
      <c r="H21" s="76"/>
      <c r="I21" s="76"/>
      <c r="J21" s="76"/>
      <c r="K21" s="76"/>
      <c r="L21" s="76"/>
      <c r="M21" s="76"/>
      <c r="N21" s="76"/>
      <c r="O21" s="75">
        <f t="shared" ref="O21:O29" si="5">SUM(C21:N21)</f>
        <v>0</v>
      </c>
      <c r="T21" s="3" t="s">
        <v>53</v>
      </c>
      <c r="U21" s="3">
        <v>7026</v>
      </c>
      <c r="AA21" s="3" t="s">
        <v>170</v>
      </c>
      <c r="AB21" s="3" t="str">
        <f t="shared" ref="AB21:AB29" si="6">IF(A21="","",A21&amp;"-000000")</f>
        <v>7006-000000</v>
      </c>
      <c r="AC21" s="3">
        <v>701</v>
      </c>
      <c r="AD21" s="3" t="str">
        <f t="shared" ref="AD21:AD30" si="7">IF(LEN($O$1)=3,$O$1,IF(LEN($O$1)=2,0&amp;$O$1,IF(LEN($O$1)=1,0&amp;0&amp;$O$1,"ERROR")))</f>
        <v>035</v>
      </c>
      <c r="AG21" s="3">
        <v>110</v>
      </c>
      <c r="AH21" s="3" t="str">
        <f>Summary!$B$2</f>
        <v>USD</v>
      </c>
      <c r="AI21" s="3">
        <f t="shared" ref="AI21:AT21" si="8">IF(C21="",0,C21)</f>
        <v>0</v>
      </c>
      <c r="AJ21" s="3">
        <f t="shared" si="8"/>
        <v>0</v>
      </c>
      <c r="AK21" s="3">
        <f t="shared" si="8"/>
        <v>0</v>
      </c>
      <c r="AL21" s="3">
        <f t="shared" si="8"/>
        <v>0</v>
      </c>
      <c r="AM21" s="3">
        <f t="shared" si="8"/>
        <v>0</v>
      </c>
      <c r="AN21" s="3">
        <f t="shared" si="8"/>
        <v>0</v>
      </c>
      <c r="AO21" s="3">
        <f t="shared" si="8"/>
        <v>0</v>
      </c>
      <c r="AP21" s="3">
        <f t="shared" si="8"/>
        <v>0</v>
      </c>
      <c r="AQ21" s="3">
        <f t="shared" si="8"/>
        <v>0</v>
      </c>
      <c r="AR21" s="3">
        <f t="shared" si="8"/>
        <v>0</v>
      </c>
      <c r="AS21" s="3">
        <f t="shared" si="8"/>
        <v>0</v>
      </c>
      <c r="AT21" s="3">
        <f t="shared" si="8"/>
        <v>0</v>
      </c>
    </row>
    <row r="22" spans="1:46" x14ac:dyDescent="0.55000000000000004">
      <c r="A22" s="3">
        <v>7008</v>
      </c>
      <c r="B22" s="43" t="str">
        <f>IF(ISTEXT("ET-Distinguished Clubs-"&amp;VLOOKUP(A22,'Chart of Accounts'!$B$5:$C$50,2,FALSE)),"ET-Distinguished Clubs-"&amp;VLOOKUP(A22,'Chart of Accounts'!$B$5:$C$50,2,FALSE),"")</f>
        <v>ET-Distinguished Clubs-Promotional Materials</v>
      </c>
      <c r="C22" s="170"/>
      <c r="D22" s="170"/>
      <c r="E22" s="170"/>
      <c r="F22" s="170"/>
      <c r="G22" s="170"/>
      <c r="H22" s="170"/>
      <c r="I22" s="170"/>
      <c r="J22" s="170"/>
      <c r="K22" s="170"/>
      <c r="L22" s="170"/>
      <c r="M22" s="170"/>
      <c r="N22" s="170"/>
      <c r="O22" s="75">
        <f t="shared" si="5"/>
        <v>0</v>
      </c>
      <c r="T22" s="3" t="s">
        <v>55</v>
      </c>
      <c r="U22" s="3">
        <v>7028</v>
      </c>
      <c r="AA22" s="3" t="s">
        <v>170</v>
      </c>
      <c r="AB22" s="3" t="str">
        <f t="shared" si="6"/>
        <v>7008-000000</v>
      </c>
      <c r="AC22" s="3">
        <v>701</v>
      </c>
      <c r="AD22" s="3" t="str">
        <f t="shared" si="7"/>
        <v>035</v>
      </c>
      <c r="AG22" s="3">
        <v>110</v>
      </c>
      <c r="AH22" s="3" t="str">
        <f>Summary!$B$2</f>
        <v>USD</v>
      </c>
      <c r="AI22" s="3">
        <f t="shared" ref="AI22:AI29" si="9">IF(C22="",0,C22)</f>
        <v>0</v>
      </c>
      <c r="AJ22" s="3">
        <f t="shared" ref="AJ22:AJ29" si="10">IF(D22="",0,D22)</f>
        <v>0</v>
      </c>
      <c r="AK22" s="3">
        <f t="shared" ref="AK22:AK29" si="11">IF(E22="",0,E22)</f>
        <v>0</v>
      </c>
      <c r="AL22" s="3">
        <f t="shared" ref="AL22:AL29" si="12">IF(F22="",0,F22)</f>
        <v>0</v>
      </c>
      <c r="AM22" s="3">
        <f t="shared" ref="AM22:AM29" si="13">IF(G22="",0,G22)</f>
        <v>0</v>
      </c>
      <c r="AN22" s="3">
        <f t="shared" ref="AN22:AN29" si="14">IF(H22="",0,H22)</f>
        <v>0</v>
      </c>
      <c r="AO22" s="3">
        <f t="shared" ref="AO22:AO29" si="15">IF(I22="",0,I22)</f>
        <v>0</v>
      </c>
      <c r="AP22" s="3">
        <f t="shared" ref="AP22:AP29" si="16">IF(J22="",0,J22)</f>
        <v>0</v>
      </c>
      <c r="AQ22" s="3">
        <f t="shared" ref="AQ22:AQ29" si="17">IF(K22="",0,K22)</f>
        <v>0</v>
      </c>
      <c r="AR22" s="3">
        <f t="shared" ref="AR22:AR29" si="18">IF(L22="",0,L22)</f>
        <v>0</v>
      </c>
      <c r="AS22" s="3">
        <f t="shared" ref="AS22:AS29" si="19">IF(M22="",0,M22)</f>
        <v>0</v>
      </c>
      <c r="AT22" s="3">
        <f t="shared" ref="AT22:AT29" si="20">IF(N22="",0,N22)</f>
        <v>0</v>
      </c>
    </row>
    <row r="23" spans="1:46" ht="20.25" customHeight="1" x14ac:dyDescent="0.55000000000000004">
      <c r="A23" s="3">
        <v>7010</v>
      </c>
      <c r="B23" s="43" t="str">
        <f>IF(ISTEXT("ET-Distinguished Clubs-"&amp;VLOOKUP(A23,'Chart of Accounts'!$B$5:$C$50,2,FALSE)),"ET-Distinguished Clubs-"&amp;VLOOKUP(A23,'Chart of Accounts'!$B$5:$C$50,2,FALSE),"")</f>
        <v>ET-Distinguished Clubs-Awards Expense (Trophies, Plaques, Ribbons &amp; Certificates)</v>
      </c>
      <c r="C23" s="170"/>
      <c r="D23" s="170"/>
      <c r="E23" s="170"/>
      <c r="F23" s="170"/>
      <c r="G23" s="170"/>
      <c r="H23" s="170"/>
      <c r="I23" s="170"/>
      <c r="J23" s="170"/>
      <c r="K23" s="170"/>
      <c r="L23" s="170"/>
      <c r="M23" s="170"/>
      <c r="N23" s="170"/>
      <c r="O23" s="75">
        <f t="shared" si="5"/>
        <v>0</v>
      </c>
      <c r="T23" s="3" t="s">
        <v>57</v>
      </c>
      <c r="U23" s="3">
        <v>7030</v>
      </c>
      <c r="AA23" s="3" t="s">
        <v>170</v>
      </c>
      <c r="AB23" s="3" t="str">
        <f t="shared" si="6"/>
        <v>7010-000000</v>
      </c>
      <c r="AC23" s="3">
        <v>701</v>
      </c>
      <c r="AD23" s="3" t="str">
        <f t="shared" si="7"/>
        <v>035</v>
      </c>
      <c r="AG23" s="3">
        <v>110</v>
      </c>
      <c r="AH23" s="3" t="str">
        <f>Summary!$B$2</f>
        <v>USD</v>
      </c>
      <c r="AI23" s="3">
        <f t="shared" si="9"/>
        <v>0</v>
      </c>
      <c r="AJ23" s="3">
        <f t="shared" si="10"/>
        <v>0</v>
      </c>
      <c r="AK23" s="3">
        <f t="shared" si="11"/>
        <v>0</v>
      </c>
      <c r="AL23" s="3">
        <f t="shared" si="12"/>
        <v>0</v>
      </c>
      <c r="AM23" s="3">
        <f t="shared" si="13"/>
        <v>0</v>
      </c>
      <c r="AN23" s="3">
        <f t="shared" si="14"/>
        <v>0</v>
      </c>
      <c r="AO23" s="3">
        <f t="shared" si="15"/>
        <v>0</v>
      </c>
      <c r="AP23" s="3">
        <f t="shared" si="16"/>
        <v>0</v>
      </c>
      <c r="AQ23" s="3">
        <f t="shared" si="17"/>
        <v>0</v>
      </c>
      <c r="AR23" s="3">
        <f t="shared" si="18"/>
        <v>0</v>
      </c>
      <c r="AS23" s="3">
        <f t="shared" si="19"/>
        <v>0</v>
      </c>
      <c r="AT23" s="3">
        <f t="shared" si="20"/>
        <v>0</v>
      </c>
    </row>
    <row r="24" spans="1:46" x14ac:dyDescent="0.55000000000000004">
      <c r="A24" s="3">
        <v>7080</v>
      </c>
      <c r="B24" s="43" t="str">
        <f>IF(ISTEXT("ET-Distinguished Clubs-"&amp;VLOOKUP(A24,'Chart of Accounts'!$B$5:$C$50,2,FALSE)),"ET-Distinguished Clubs-"&amp;VLOOKUP(A24,'Chart of Accounts'!$B$5:$C$50,2,FALSE),"")</f>
        <v>ET-Distinguished Clubs-Gifts &amp; Thank Yous</v>
      </c>
      <c r="C24" s="170"/>
      <c r="D24" s="170"/>
      <c r="E24" s="170"/>
      <c r="F24" s="170"/>
      <c r="G24" s="170"/>
      <c r="H24" s="170"/>
      <c r="I24" s="170"/>
      <c r="J24" s="170"/>
      <c r="K24" s="170"/>
      <c r="L24" s="170"/>
      <c r="M24" s="170"/>
      <c r="N24" s="170"/>
      <c r="O24" s="75">
        <f t="shared" si="5"/>
        <v>0</v>
      </c>
      <c r="T24" s="3" t="s">
        <v>59</v>
      </c>
      <c r="U24" s="3">
        <v>7032</v>
      </c>
      <c r="AA24" s="3" t="s">
        <v>170</v>
      </c>
      <c r="AB24" s="3" t="str">
        <f t="shared" si="6"/>
        <v>7080-000000</v>
      </c>
      <c r="AC24" s="3">
        <v>701</v>
      </c>
      <c r="AD24" s="3" t="str">
        <f t="shared" si="7"/>
        <v>035</v>
      </c>
      <c r="AG24" s="3">
        <v>110</v>
      </c>
      <c r="AH24" s="3" t="str">
        <f>Summary!$B$2</f>
        <v>USD</v>
      </c>
      <c r="AI24" s="3">
        <f t="shared" si="9"/>
        <v>0</v>
      </c>
      <c r="AJ24" s="3">
        <f t="shared" si="10"/>
        <v>0</v>
      </c>
      <c r="AK24" s="3">
        <f t="shared" si="11"/>
        <v>0</v>
      </c>
      <c r="AL24" s="3">
        <f t="shared" si="12"/>
        <v>0</v>
      </c>
      <c r="AM24" s="3">
        <f t="shared" si="13"/>
        <v>0</v>
      </c>
      <c r="AN24" s="3">
        <f t="shared" si="14"/>
        <v>0</v>
      </c>
      <c r="AO24" s="3">
        <f t="shared" si="15"/>
        <v>0</v>
      </c>
      <c r="AP24" s="3">
        <f t="shared" si="16"/>
        <v>0</v>
      </c>
      <c r="AQ24" s="3">
        <f t="shared" si="17"/>
        <v>0</v>
      </c>
      <c r="AR24" s="3">
        <f t="shared" si="18"/>
        <v>0</v>
      </c>
      <c r="AS24" s="3">
        <f t="shared" si="19"/>
        <v>0</v>
      </c>
      <c r="AT24" s="3">
        <f t="shared" si="20"/>
        <v>0</v>
      </c>
    </row>
    <row r="25" spans="1:46" x14ac:dyDescent="0.55000000000000004">
      <c r="A25" s="3">
        <v>7082</v>
      </c>
      <c r="B25" s="43" t="str">
        <f>IF(ISTEXT("ET-Distinguished Clubs-"&amp;VLOOKUP(A25,'Chart of Accounts'!$B$5:$C$50,2,FALSE)),"ET-Distinguished Clubs-"&amp;VLOOKUP(A25,'Chart of Accounts'!$B$5:$C$50,2,FALSE),"")</f>
        <v>ET-Distinguished Clubs-Incentives</v>
      </c>
      <c r="C25" s="170"/>
      <c r="D25" s="170"/>
      <c r="E25" s="170"/>
      <c r="F25" s="170"/>
      <c r="G25" s="170"/>
      <c r="H25" s="170"/>
      <c r="I25" s="170"/>
      <c r="J25" s="170"/>
      <c r="K25" s="170"/>
      <c r="L25" s="170"/>
      <c r="M25" s="170">
        <v>1000</v>
      </c>
      <c r="N25" s="170"/>
      <c r="O25" s="75">
        <f t="shared" si="5"/>
        <v>1000</v>
      </c>
      <c r="AA25" s="3" t="s">
        <v>170</v>
      </c>
      <c r="AB25" s="3" t="str">
        <f t="shared" si="6"/>
        <v>7082-000000</v>
      </c>
      <c r="AC25" s="3">
        <v>701</v>
      </c>
      <c r="AD25" s="3" t="str">
        <f t="shared" si="7"/>
        <v>035</v>
      </c>
      <c r="AG25" s="3">
        <v>110</v>
      </c>
      <c r="AH25" s="3" t="str">
        <f>Summary!$B$2</f>
        <v>USD</v>
      </c>
      <c r="AI25" s="3">
        <f t="shared" si="9"/>
        <v>0</v>
      </c>
      <c r="AJ25" s="3">
        <f t="shared" si="10"/>
        <v>0</v>
      </c>
      <c r="AK25" s="3">
        <f t="shared" si="11"/>
        <v>0</v>
      </c>
      <c r="AL25" s="3">
        <f t="shared" si="12"/>
        <v>0</v>
      </c>
      <c r="AM25" s="3">
        <f t="shared" si="13"/>
        <v>0</v>
      </c>
      <c r="AN25" s="3">
        <f t="shared" si="14"/>
        <v>0</v>
      </c>
      <c r="AO25" s="3">
        <f t="shared" si="15"/>
        <v>0</v>
      </c>
      <c r="AP25" s="3">
        <f t="shared" si="16"/>
        <v>0</v>
      </c>
      <c r="AQ25" s="3">
        <f t="shared" si="17"/>
        <v>0</v>
      </c>
      <c r="AR25" s="3">
        <f t="shared" si="18"/>
        <v>0</v>
      </c>
      <c r="AS25" s="3">
        <f t="shared" si="19"/>
        <v>1000</v>
      </c>
      <c r="AT25" s="3">
        <f t="shared" si="20"/>
        <v>0</v>
      </c>
    </row>
    <row r="26" spans="1:46" x14ac:dyDescent="0.55000000000000004">
      <c r="A26" s="83"/>
      <c r="B26" s="43" t="str">
        <f>IF(ISTEXT("ET-"&amp;VLOOKUP(A26,'Chart of Accounts'!$B$5:$C$54,2,FALSE)),"ET-"&amp;VLOOKUP(A26,'Chart of Accounts'!$B$5:$C$54,2,FALSE),"")</f>
        <v/>
      </c>
      <c r="C26" s="170"/>
      <c r="D26" s="170"/>
      <c r="E26" s="170"/>
      <c r="F26" s="170"/>
      <c r="G26" s="170"/>
      <c r="H26" s="170"/>
      <c r="I26" s="170"/>
      <c r="J26" s="170"/>
      <c r="K26" s="170"/>
      <c r="L26" s="170"/>
      <c r="M26" s="170"/>
      <c r="N26" s="170"/>
      <c r="O26" s="75">
        <f t="shared" si="5"/>
        <v>0</v>
      </c>
      <c r="AA26" s="3" t="s">
        <v>170</v>
      </c>
      <c r="AB26" s="3" t="str">
        <f t="shared" si="6"/>
        <v/>
      </c>
      <c r="AC26" s="3">
        <v>701</v>
      </c>
      <c r="AD26" s="3" t="str">
        <f t="shared" si="7"/>
        <v>035</v>
      </c>
      <c r="AG26" s="3">
        <v>110</v>
      </c>
      <c r="AH26" s="3" t="str">
        <f>Summary!$B$2</f>
        <v>USD</v>
      </c>
      <c r="AI26" s="3">
        <f t="shared" si="9"/>
        <v>0</v>
      </c>
      <c r="AJ26" s="3">
        <f t="shared" si="10"/>
        <v>0</v>
      </c>
      <c r="AK26" s="3">
        <f t="shared" si="11"/>
        <v>0</v>
      </c>
      <c r="AL26" s="3">
        <f t="shared" si="12"/>
        <v>0</v>
      </c>
      <c r="AM26" s="3">
        <f t="shared" si="13"/>
        <v>0</v>
      </c>
      <c r="AN26" s="3">
        <f t="shared" si="14"/>
        <v>0</v>
      </c>
      <c r="AO26" s="3">
        <f t="shared" si="15"/>
        <v>0</v>
      </c>
      <c r="AP26" s="3">
        <f t="shared" si="16"/>
        <v>0</v>
      </c>
      <c r="AQ26" s="3">
        <f t="shared" si="17"/>
        <v>0</v>
      </c>
      <c r="AR26" s="3">
        <f t="shared" si="18"/>
        <v>0</v>
      </c>
      <c r="AS26" s="3">
        <f t="shared" si="19"/>
        <v>0</v>
      </c>
      <c r="AT26" s="3">
        <f t="shared" si="20"/>
        <v>0</v>
      </c>
    </row>
    <row r="27" spans="1:46" ht="21" customHeight="1" x14ac:dyDescent="0.55000000000000004">
      <c r="A27" s="83"/>
      <c r="B27" s="43" t="str">
        <f>IF(ISTEXT("ET-"&amp;VLOOKUP(A27,'Chart of Accounts'!$B$5:$C$54,2,FALSE)),"ET-"&amp;VLOOKUP(A27,'Chart of Accounts'!$B$5:$C$54,2,FALSE),"")</f>
        <v/>
      </c>
      <c r="C27" s="170"/>
      <c r="D27" s="170"/>
      <c r="E27" s="170"/>
      <c r="F27" s="170"/>
      <c r="G27" s="170"/>
      <c r="H27" s="170"/>
      <c r="I27" s="170"/>
      <c r="J27" s="170"/>
      <c r="K27" s="170"/>
      <c r="L27" s="170"/>
      <c r="M27" s="170"/>
      <c r="N27" s="170"/>
      <c r="O27" s="75">
        <f t="shared" si="5"/>
        <v>0</v>
      </c>
      <c r="T27" s="64" t="s">
        <v>227</v>
      </c>
      <c r="AA27" s="3" t="s">
        <v>170</v>
      </c>
      <c r="AB27" s="3" t="str">
        <f t="shared" si="6"/>
        <v/>
      </c>
      <c r="AC27" s="3">
        <v>701</v>
      </c>
      <c r="AD27" s="3" t="str">
        <f t="shared" si="7"/>
        <v>035</v>
      </c>
      <c r="AG27" s="3">
        <v>110</v>
      </c>
      <c r="AH27" s="3" t="str">
        <f>Summary!$B$2</f>
        <v>USD</v>
      </c>
      <c r="AI27" s="3">
        <f t="shared" si="9"/>
        <v>0</v>
      </c>
      <c r="AJ27" s="3">
        <f t="shared" si="10"/>
        <v>0</v>
      </c>
      <c r="AK27" s="3">
        <f t="shared" si="11"/>
        <v>0</v>
      </c>
      <c r="AL27" s="3">
        <f t="shared" si="12"/>
        <v>0</v>
      </c>
      <c r="AM27" s="3">
        <f t="shared" si="13"/>
        <v>0</v>
      </c>
      <c r="AN27" s="3">
        <f t="shared" si="14"/>
        <v>0</v>
      </c>
      <c r="AO27" s="3">
        <f t="shared" si="15"/>
        <v>0</v>
      </c>
      <c r="AP27" s="3">
        <f t="shared" si="16"/>
        <v>0</v>
      </c>
      <c r="AQ27" s="3">
        <f t="shared" si="17"/>
        <v>0</v>
      </c>
      <c r="AR27" s="3">
        <f t="shared" si="18"/>
        <v>0</v>
      </c>
      <c r="AS27" s="3">
        <f t="shared" si="19"/>
        <v>0</v>
      </c>
      <c r="AT27" s="3">
        <f t="shared" si="20"/>
        <v>0</v>
      </c>
    </row>
    <row r="28" spans="1:46" ht="21" customHeight="1" x14ac:dyDescent="0.55000000000000004">
      <c r="A28" s="83"/>
      <c r="B28" s="43" t="str">
        <f>IF(ISTEXT("ET-"&amp;VLOOKUP(A28,'Chart of Accounts'!$B$5:$C$54,2,FALSE)),"ET-"&amp;VLOOKUP(A28,'Chart of Accounts'!$B$5:$C$54,2,FALSE),"")</f>
        <v/>
      </c>
      <c r="C28" s="170"/>
      <c r="D28" s="170"/>
      <c r="E28" s="170"/>
      <c r="F28" s="170"/>
      <c r="G28" s="170"/>
      <c r="H28" s="170"/>
      <c r="I28" s="170"/>
      <c r="J28" s="170"/>
      <c r="K28" s="170"/>
      <c r="L28" s="170"/>
      <c r="M28" s="170"/>
      <c r="N28" s="170"/>
      <c r="O28" s="75">
        <f t="shared" si="5"/>
        <v>0</v>
      </c>
      <c r="T28" s="3" t="s">
        <v>31</v>
      </c>
      <c r="U28" s="3">
        <v>7004</v>
      </c>
      <c r="AA28" s="3" t="s">
        <v>170</v>
      </c>
      <c r="AB28" s="3" t="str">
        <f t="shared" si="6"/>
        <v/>
      </c>
      <c r="AC28" s="3">
        <v>701</v>
      </c>
      <c r="AD28" s="3" t="str">
        <f t="shared" si="7"/>
        <v>035</v>
      </c>
      <c r="AG28" s="3">
        <v>110</v>
      </c>
      <c r="AH28" s="3" t="str">
        <f>Summary!$B$2</f>
        <v>USD</v>
      </c>
      <c r="AI28" s="3">
        <f t="shared" si="9"/>
        <v>0</v>
      </c>
      <c r="AJ28" s="3">
        <f t="shared" si="10"/>
        <v>0</v>
      </c>
      <c r="AK28" s="3">
        <f t="shared" si="11"/>
        <v>0</v>
      </c>
      <c r="AL28" s="3">
        <f t="shared" si="12"/>
        <v>0</v>
      </c>
      <c r="AM28" s="3">
        <f t="shared" si="13"/>
        <v>0</v>
      </c>
      <c r="AN28" s="3">
        <f t="shared" si="14"/>
        <v>0</v>
      </c>
      <c r="AO28" s="3">
        <f t="shared" si="15"/>
        <v>0</v>
      </c>
      <c r="AP28" s="3">
        <f t="shared" si="16"/>
        <v>0</v>
      </c>
      <c r="AQ28" s="3">
        <f t="shared" si="17"/>
        <v>0</v>
      </c>
      <c r="AR28" s="3">
        <f t="shared" si="18"/>
        <v>0</v>
      </c>
      <c r="AS28" s="3">
        <f t="shared" si="19"/>
        <v>0</v>
      </c>
      <c r="AT28" s="3">
        <f t="shared" si="20"/>
        <v>0</v>
      </c>
    </row>
    <row r="29" spans="1:46" ht="21" customHeight="1" x14ac:dyDescent="0.55000000000000004">
      <c r="A29" s="83"/>
      <c r="B29" s="43" t="str">
        <f>IF(ISTEXT("ET-"&amp;VLOOKUP(A29,'Chart of Accounts'!$B$5:$C$54,2,FALSE)),"ET-"&amp;VLOOKUP(A29,'Chart of Accounts'!$B$5:$C$54,2,FALSE),"")</f>
        <v/>
      </c>
      <c r="C29" s="170"/>
      <c r="D29" s="170"/>
      <c r="E29" s="170"/>
      <c r="F29" s="170"/>
      <c r="G29" s="170"/>
      <c r="H29" s="170"/>
      <c r="I29" s="170"/>
      <c r="J29" s="170"/>
      <c r="K29" s="170"/>
      <c r="L29" s="170"/>
      <c r="M29" s="170"/>
      <c r="N29" s="170"/>
      <c r="O29" s="75">
        <f t="shared" si="5"/>
        <v>0</v>
      </c>
      <c r="T29" s="3" t="s">
        <v>33</v>
      </c>
      <c r="U29" s="3">
        <v>7006</v>
      </c>
      <c r="AA29" s="3" t="s">
        <v>170</v>
      </c>
      <c r="AB29" s="3" t="str">
        <f t="shared" si="6"/>
        <v/>
      </c>
      <c r="AC29" s="3">
        <v>701</v>
      </c>
      <c r="AD29" s="3" t="str">
        <f t="shared" si="7"/>
        <v>035</v>
      </c>
      <c r="AG29" s="3">
        <v>110</v>
      </c>
      <c r="AH29" s="3" t="str">
        <f>Summary!$B$2</f>
        <v>USD</v>
      </c>
      <c r="AI29" s="3">
        <f t="shared" si="9"/>
        <v>0</v>
      </c>
      <c r="AJ29" s="3">
        <f t="shared" si="10"/>
        <v>0</v>
      </c>
      <c r="AK29" s="3">
        <f t="shared" si="11"/>
        <v>0</v>
      </c>
      <c r="AL29" s="3">
        <f t="shared" si="12"/>
        <v>0</v>
      </c>
      <c r="AM29" s="3">
        <f t="shared" si="13"/>
        <v>0</v>
      </c>
      <c r="AN29" s="3">
        <f t="shared" si="14"/>
        <v>0</v>
      </c>
      <c r="AO29" s="3">
        <f t="shared" si="15"/>
        <v>0</v>
      </c>
      <c r="AP29" s="3">
        <f t="shared" si="16"/>
        <v>0</v>
      </c>
      <c r="AQ29" s="3">
        <f t="shared" si="17"/>
        <v>0</v>
      </c>
      <c r="AR29" s="3">
        <f t="shared" si="18"/>
        <v>0</v>
      </c>
      <c r="AS29" s="3">
        <f t="shared" si="19"/>
        <v>0</v>
      </c>
      <c r="AT29" s="3">
        <f t="shared" si="20"/>
        <v>0</v>
      </c>
    </row>
    <row r="30" spans="1:46" ht="21" customHeight="1" x14ac:dyDescent="0.55000000000000004">
      <c r="A30" s="177" t="s">
        <v>298</v>
      </c>
      <c r="B30" s="43"/>
      <c r="C30" s="178">
        <f t="shared" ref="C30:O30" si="21">SUM(C21:C29)</f>
        <v>0</v>
      </c>
      <c r="D30" s="178">
        <f t="shared" si="21"/>
        <v>0</v>
      </c>
      <c r="E30" s="178">
        <f t="shared" si="21"/>
        <v>0</v>
      </c>
      <c r="F30" s="178">
        <f t="shared" si="21"/>
        <v>0</v>
      </c>
      <c r="G30" s="178">
        <f t="shared" si="21"/>
        <v>0</v>
      </c>
      <c r="H30" s="178">
        <f t="shared" si="21"/>
        <v>0</v>
      </c>
      <c r="I30" s="178">
        <f t="shared" si="21"/>
        <v>0</v>
      </c>
      <c r="J30" s="178">
        <f t="shared" si="21"/>
        <v>0</v>
      </c>
      <c r="K30" s="178">
        <f t="shared" si="21"/>
        <v>0</v>
      </c>
      <c r="L30" s="178">
        <f t="shared" si="21"/>
        <v>0</v>
      </c>
      <c r="M30" s="178">
        <f t="shared" si="21"/>
        <v>1000</v>
      </c>
      <c r="N30" s="178">
        <f t="shared" si="21"/>
        <v>0</v>
      </c>
      <c r="O30" s="178">
        <f t="shared" si="21"/>
        <v>1000</v>
      </c>
      <c r="T30" s="3" t="s">
        <v>35</v>
      </c>
      <c r="U30" s="3">
        <v>7008</v>
      </c>
      <c r="AA30" s="3" t="s">
        <v>170</v>
      </c>
      <c r="AC30" s="3">
        <v>701</v>
      </c>
      <c r="AD30" s="3" t="str">
        <f t="shared" si="7"/>
        <v>035</v>
      </c>
    </row>
    <row r="31" spans="1:46" ht="21" customHeight="1" x14ac:dyDescent="0.6">
      <c r="A31" s="179"/>
      <c r="B31" s="43"/>
      <c r="C31" s="75"/>
      <c r="D31" s="75"/>
      <c r="E31" s="75"/>
      <c r="F31" s="75"/>
      <c r="G31" s="75"/>
      <c r="H31" s="75"/>
      <c r="I31" s="75"/>
      <c r="J31" s="75"/>
      <c r="K31" s="75"/>
      <c r="L31" s="75"/>
      <c r="M31" s="75"/>
      <c r="N31" s="75"/>
      <c r="O31" s="75"/>
      <c r="T31" s="3" t="s">
        <v>37</v>
      </c>
      <c r="U31" s="3">
        <v>7010</v>
      </c>
    </row>
    <row r="32" spans="1:46" ht="21" customHeight="1" x14ac:dyDescent="0.55000000000000004">
      <c r="A32" s="177" t="s">
        <v>125</v>
      </c>
      <c r="B32" s="43"/>
      <c r="C32" s="75"/>
      <c r="D32" s="75"/>
      <c r="E32" s="75"/>
      <c r="F32" s="75"/>
      <c r="G32" s="75"/>
      <c r="H32" s="75"/>
      <c r="I32" s="75"/>
      <c r="J32" s="75"/>
      <c r="K32" s="75"/>
      <c r="L32" s="75"/>
      <c r="M32" s="75"/>
      <c r="N32" s="75"/>
      <c r="O32" s="75"/>
      <c r="T32" s="3" t="s">
        <v>39</v>
      </c>
      <c r="U32" s="3">
        <v>7012</v>
      </c>
    </row>
    <row r="33" spans="1:46" ht="21" customHeight="1" x14ac:dyDescent="0.55000000000000004">
      <c r="A33" s="3">
        <v>7006</v>
      </c>
      <c r="B33" s="43" t="str">
        <f>IF(ISTEXT("ET-"&amp;VLOOKUP(A33,'Chart of Accounts'!$B$5:$C$50,2,FALSE)),"ET-"&amp;VLOOKUP(A33,'Chart of Accounts'!$B$5:$C$50,2,FALSE),"")</f>
        <v>ET-Educational Materials</v>
      </c>
      <c r="C33" s="76"/>
      <c r="D33" s="76"/>
      <c r="E33" s="76"/>
      <c r="F33" s="76"/>
      <c r="G33" s="76"/>
      <c r="H33" s="76"/>
      <c r="I33" s="76"/>
      <c r="J33" s="76"/>
      <c r="K33" s="76"/>
      <c r="L33" s="76"/>
      <c r="M33" s="76">
        <v>500</v>
      </c>
      <c r="N33" s="76"/>
      <c r="O33" s="75">
        <f>SUM(C33:N33)</f>
        <v>500</v>
      </c>
      <c r="T33" s="3" t="s">
        <v>41</v>
      </c>
      <c r="U33" s="3">
        <v>7014</v>
      </c>
    </row>
    <row r="34" spans="1:46" ht="34.799999999999997" x14ac:dyDescent="0.55000000000000004">
      <c r="A34" s="3">
        <v>7010</v>
      </c>
      <c r="B34" s="43" t="str">
        <f>IF(ISTEXT("ET-"&amp;VLOOKUP(A34,'Chart of Accounts'!$B$5:$C$50,2,FALSE)),"ET-"&amp;VLOOKUP(A34,'Chart of Accounts'!$B$5:$C$50,2,FALSE),"")</f>
        <v>ET-Awards Expense (Trophies, Plaques, Ribbons &amp; Certificates)</v>
      </c>
      <c r="C34" s="76"/>
      <c r="D34" s="76"/>
      <c r="E34" s="76"/>
      <c r="F34" s="76"/>
      <c r="G34" s="76"/>
      <c r="H34" s="76"/>
      <c r="I34" s="76"/>
      <c r="J34" s="76"/>
      <c r="K34" s="76"/>
      <c r="L34" s="76"/>
      <c r="M34" s="76"/>
      <c r="N34" s="76"/>
      <c r="O34" s="75">
        <f t="shared" ref="O34:O40" si="22">SUM(C34:N34)</f>
        <v>0</v>
      </c>
      <c r="T34" s="3" t="s">
        <v>43</v>
      </c>
      <c r="U34" s="3">
        <v>7018</v>
      </c>
      <c r="AA34" s="3" t="s">
        <v>170</v>
      </c>
      <c r="AB34" s="3" t="str">
        <f t="shared" ref="AB34:AB41" si="23">IF(A33="","",A33&amp;"-000000")</f>
        <v>7006-000000</v>
      </c>
      <c r="AC34" s="3">
        <v>702</v>
      </c>
      <c r="AD34" s="3" t="str">
        <f t="shared" ref="AD34:AD41" si="24">IF(LEN($O$1)=3,$O$1,IF(LEN($O$1)=2,0&amp;$O$1,IF(LEN($O$1)=1,0&amp;0&amp;$O$1,"ERROR")))</f>
        <v>035</v>
      </c>
      <c r="AG34" s="3">
        <v>110</v>
      </c>
      <c r="AH34" s="3" t="str">
        <f>Summary!$B$2</f>
        <v>USD</v>
      </c>
      <c r="AI34" s="3">
        <f t="shared" ref="AI34:AT34" si="25">IF(C33="",0,C33)</f>
        <v>0</v>
      </c>
      <c r="AJ34" s="3">
        <f t="shared" si="25"/>
        <v>0</v>
      </c>
      <c r="AK34" s="3">
        <f t="shared" si="25"/>
        <v>0</v>
      </c>
      <c r="AL34" s="3">
        <f t="shared" si="25"/>
        <v>0</v>
      </c>
      <c r="AM34" s="3">
        <f t="shared" si="25"/>
        <v>0</v>
      </c>
      <c r="AN34" s="3">
        <f t="shared" si="25"/>
        <v>0</v>
      </c>
      <c r="AO34" s="3">
        <f t="shared" si="25"/>
        <v>0</v>
      </c>
      <c r="AP34" s="3">
        <f t="shared" si="25"/>
        <v>0</v>
      </c>
      <c r="AQ34" s="3">
        <f t="shared" si="25"/>
        <v>0</v>
      </c>
      <c r="AR34" s="3">
        <f t="shared" si="25"/>
        <v>0</v>
      </c>
      <c r="AS34" s="3">
        <f t="shared" si="25"/>
        <v>500</v>
      </c>
      <c r="AT34" s="3">
        <f t="shared" si="25"/>
        <v>0</v>
      </c>
    </row>
    <row r="35" spans="1:46" x14ac:dyDescent="0.55000000000000004">
      <c r="A35" s="3">
        <v>7014</v>
      </c>
      <c r="B35" s="43" t="str">
        <f>IF(ISTEXT("ET-"&amp;VLOOKUP(A35,'Chart of Accounts'!$B$5:$C$50,2,FALSE)),"ET-"&amp;VLOOKUP(A35,'Chart of Accounts'!$B$5:$C$50,2,FALSE),"")</f>
        <v>ET-Room Rental Event Expense</v>
      </c>
      <c r="C35" s="76"/>
      <c r="D35" s="76"/>
      <c r="E35" s="76"/>
      <c r="F35" s="76"/>
      <c r="G35" s="76"/>
      <c r="H35" s="76"/>
      <c r="I35" s="76"/>
      <c r="J35" s="76"/>
      <c r="K35" s="76"/>
      <c r="L35" s="76"/>
      <c r="M35" s="76"/>
      <c r="N35" s="76"/>
      <c r="O35" s="75">
        <f t="shared" si="22"/>
        <v>0</v>
      </c>
      <c r="T35" s="3" t="s">
        <v>45</v>
      </c>
      <c r="U35" s="3">
        <v>7020</v>
      </c>
      <c r="AA35" s="3" t="s">
        <v>170</v>
      </c>
      <c r="AB35" s="3" t="str">
        <f t="shared" si="23"/>
        <v>7010-000000</v>
      </c>
      <c r="AC35" s="3">
        <v>702</v>
      </c>
      <c r="AD35" s="3" t="str">
        <f t="shared" si="24"/>
        <v>035</v>
      </c>
      <c r="AG35" s="3">
        <v>110</v>
      </c>
      <c r="AH35" s="3" t="str">
        <f>Summary!$B$2</f>
        <v>USD</v>
      </c>
      <c r="AI35" s="3">
        <f t="shared" ref="AI35:AI41" si="26">IF(C34="",0,C34)</f>
        <v>0</v>
      </c>
      <c r="AJ35" s="3">
        <f t="shared" ref="AJ35:AJ41" si="27">IF(D34="",0,D34)</f>
        <v>0</v>
      </c>
      <c r="AK35" s="3">
        <f t="shared" ref="AK35:AK41" si="28">IF(E34="",0,E34)</f>
        <v>0</v>
      </c>
      <c r="AL35" s="3">
        <f t="shared" ref="AL35:AL41" si="29">IF(F34="",0,F34)</f>
        <v>0</v>
      </c>
      <c r="AM35" s="3">
        <f t="shared" ref="AM35:AM41" si="30">IF(G34="",0,G34)</f>
        <v>0</v>
      </c>
      <c r="AN35" s="3">
        <f t="shared" ref="AN35:AN41" si="31">IF(H34="",0,H34)</f>
        <v>0</v>
      </c>
      <c r="AO35" s="3">
        <f t="shared" ref="AO35:AO41" si="32">IF(I34="",0,I34)</f>
        <v>0</v>
      </c>
      <c r="AP35" s="3">
        <f t="shared" ref="AP35:AP41" si="33">IF(J34="",0,J34)</f>
        <v>0</v>
      </c>
      <c r="AQ35" s="3">
        <f t="shared" ref="AQ35:AQ41" si="34">IF(K34="",0,K34)</f>
        <v>0</v>
      </c>
      <c r="AR35" s="3">
        <f t="shared" ref="AR35:AR41" si="35">IF(L34="",0,L34)</f>
        <v>0</v>
      </c>
      <c r="AS35" s="3">
        <f t="shared" ref="AS35:AS41" si="36">IF(M34="",0,M34)</f>
        <v>0</v>
      </c>
      <c r="AT35" s="3">
        <f t="shared" ref="AT35:AT41" si="37">IF(N34="",0,N34)</f>
        <v>0</v>
      </c>
    </row>
    <row r="36" spans="1:46" x14ac:dyDescent="0.55000000000000004">
      <c r="A36" s="3">
        <v>7042</v>
      </c>
      <c r="B36" s="43" t="str">
        <f>IF(ISTEXT("ET-"&amp;VLOOKUP(A36,'Chart of Accounts'!$B$5:$C$50,2,FALSE)),"ET-"&amp;VLOOKUP(A36,'Chart of Accounts'!$B$5:$C$50,2,FALSE),"")</f>
        <v>ET-Outside Contractor Expense</v>
      </c>
      <c r="C36" s="76"/>
      <c r="D36" s="76"/>
      <c r="E36" s="76"/>
      <c r="F36" s="76"/>
      <c r="G36" s="76"/>
      <c r="H36" s="76"/>
      <c r="I36" s="76"/>
      <c r="J36" s="76"/>
      <c r="K36" s="76"/>
      <c r="L36" s="76"/>
      <c r="M36" s="76"/>
      <c r="N36" s="76"/>
      <c r="O36" s="75">
        <f t="shared" si="22"/>
        <v>0</v>
      </c>
      <c r="T36" s="3" t="s">
        <v>47</v>
      </c>
      <c r="U36" s="3">
        <v>7022</v>
      </c>
      <c r="AA36" s="3" t="s">
        <v>170</v>
      </c>
      <c r="AB36" s="3" t="str">
        <f t="shared" si="23"/>
        <v>7014-000000</v>
      </c>
      <c r="AC36" s="3">
        <v>702</v>
      </c>
      <c r="AD36" s="3" t="str">
        <f t="shared" si="24"/>
        <v>035</v>
      </c>
      <c r="AG36" s="3">
        <v>110</v>
      </c>
      <c r="AH36" s="3" t="str">
        <f>Summary!$B$2</f>
        <v>USD</v>
      </c>
      <c r="AI36" s="3">
        <f t="shared" si="26"/>
        <v>0</v>
      </c>
      <c r="AJ36" s="3">
        <f t="shared" si="27"/>
        <v>0</v>
      </c>
      <c r="AK36" s="3">
        <f t="shared" si="28"/>
        <v>0</v>
      </c>
      <c r="AL36" s="3">
        <f t="shared" si="29"/>
        <v>0</v>
      </c>
      <c r="AM36" s="3">
        <f t="shared" si="30"/>
        <v>0</v>
      </c>
      <c r="AN36" s="3">
        <f t="shared" si="31"/>
        <v>0</v>
      </c>
      <c r="AO36" s="3">
        <f t="shared" si="32"/>
        <v>0</v>
      </c>
      <c r="AP36" s="3">
        <f t="shared" si="33"/>
        <v>0</v>
      </c>
      <c r="AQ36" s="3">
        <f t="shared" si="34"/>
        <v>0</v>
      </c>
      <c r="AR36" s="3">
        <f t="shared" si="35"/>
        <v>0</v>
      </c>
      <c r="AS36" s="3">
        <f t="shared" si="36"/>
        <v>0</v>
      </c>
      <c r="AT36" s="3">
        <f t="shared" si="37"/>
        <v>0</v>
      </c>
    </row>
    <row r="37" spans="1:46" x14ac:dyDescent="0.55000000000000004">
      <c r="A37" s="83"/>
      <c r="B37" s="43" t="str">
        <f>IF(ISTEXT("ET-"&amp;VLOOKUP(A37,'Chart of Accounts'!$B$5:$C$54,2,FALSE)),"ET-"&amp;VLOOKUP(A37,'Chart of Accounts'!$B$5:$C$54,2,FALSE),"")</f>
        <v/>
      </c>
      <c r="C37" s="76"/>
      <c r="D37" s="76"/>
      <c r="E37" s="76"/>
      <c r="F37" s="76"/>
      <c r="G37" s="76"/>
      <c r="H37" s="76"/>
      <c r="I37" s="76"/>
      <c r="J37" s="76"/>
      <c r="K37" s="76"/>
      <c r="L37" s="76"/>
      <c r="M37" s="76"/>
      <c r="N37" s="76"/>
      <c r="O37" s="75">
        <f t="shared" si="22"/>
        <v>0</v>
      </c>
      <c r="T37" s="3" t="s">
        <v>49</v>
      </c>
      <c r="U37" s="3">
        <v>7024</v>
      </c>
      <c r="AA37" s="3" t="s">
        <v>170</v>
      </c>
      <c r="AB37" s="3" t="str">
        <f t="shared" si="23"/>
        <v>7042-000000</v>
      </c>
      <c r="AC37" s="3">
        <v>702</v>
      </c>
      <c r="AD37" s="3" t="str">
        <f t="shared" si="24"/>
        <v>035</v>
      </c>
      <c r="AG37" s="3">
        <v>110</v>
      </c>
      <c r="AH37" s="3" t="str">
        <f>Summary!$B$2</f>
        <v>USD</v>
      </c>
      <c r="AI37" s="3">
        <f t="shared" si="26"/>
        <v>0</v>
      </c>
      <c r="AJ37" s="3">
        <f t="shared" si="27"/>
        <v>0</v>
      </c>
      <c r="AK37" s="3">
        <f t="shared" si="28"/>
        <v>0</v>
      </c>
      <c r="AL37" s="3">
        <f t="shared" si="29"/>
        <v>0</v>
      </c>
      <c r="AM37" s="3">
        <f t="shared" si="30"/>
        <v>0</v>
      </c>
      <c r="AN37" s="3">
        <f t="shared" si="31"/>
        <v>0</v>
      </c>
      <c r="AO37" s="3">
        <f t="shared" si="32"/>
        <v>0</v>
      </c>
      <c r="AP37" s="3">
        <f t="shared" si="33"/>
        <v>0</v>
      </c>
      <c r="AQ37" s="3">
        <f t="shared" si="34"/>
        <v>0</v>
      </c>
      <c r="AR37" s="3">
        <f t="shared" si="35"/>
        <v>0</v>
      </c>
      <c r="AS37" s="3">
        <f t="shared" si="36"/>
        <v>0</v>
      </c>
      <c r="AT37" s="3">
        <f t="shared" si="37"/>
        <v>0</v>
      </c>
    </row>
    <row r="38" spans="1:46" x14ac:dyDescent="0.55000000000000004">
      <c r="A38" s="83"/>
      <c r="B38" s="43" t="str">
        <f>IF(ISTEXT("ET-"&amp;VLOOKUP(A38,'Chart of Accounts'!$B$5:$C$54,2,FALSE)),"ET-"&amp;VLOOKUP(A38,'Chart of Accounts'!$B$5:$C$54,2,FALSE),"")</f>
        <v/>
      </c>
      <c r="C38" s="76"/>
      <c r="D38" s="76"/>
      <c r="E38" s="76"/>
      <c r="F38" s="76"/>
      <c r="G38" s="76"/>
      <c r="H38" s="76"/>
      <c r="I38" s="76"/>
      <c r="J38" s="76"/>
      <c r="K38" s="76"/>
      <c r="L38" s="76"/>
      <c r="M38" s="76"/>
      <c r="N38" s="76"/>
      <c r="O38" s="75">
        <f t="shared" si="22"/>
        <v>0</v>
      </c>
      <c r="T38" s="3" t="s">
        <v>51</v>
      </c>
      <c r="U38" s="3">
        <v>7026</v>
      </c>
      <c r="AA38" s="3" t="s">
        <v>170</v>
      </c>
      <c r="AB38" s="3" t="str">
        <f t="shared" si="23"/>
        <v/>
      </c>
      <c r="AC38" s="3">
        <v>702</v>
      </c>
      <c r="AD38" s="3" t="str">
        <f t="shared" si="24"/>
        <v>035</v>
      </c>
      <c r="AG38" s="3">
        <v>110</v>
      </c>
      <c r="AH38" s="3" t="str">
        <f>Summary!$B$2</f>
        <v>USD</v>
      </c>
      <c r="AI38" s="3">
        <f t="shared" si="26"/>
        <v>0</v>
      </c>
      <c r="AJ38" s="3">
        <f t="shared" si="27"/>
        <v>0</v>
      </c>
      <c r="AK38" s="3">
        <f t="shared" si="28"/>
        <v>0</v>
      </c>
      <c r="AL38" s="3">
        <f t="shared" si="29"/>
        <v>0</v>
      </c>
      <c r="AM38" s="3">
        <f t="shared" si="30"/>
        <v>0</v>
      </c>
      <c r="AN38" s="3">
        <f t="shared" si="31"/>
        <v>0</v>
      </c>
      <c r="AO38" s="3">
        <f t="shared" si="32"/>
        <v>0</v>
      </c>
      <c r="AP38" s="3">
        <f t="shared" si="33"/>
        <v>0</v>
      </c>
      <c r="AQ38" s="3">
        <f t="shared" si="34"/>
        <v>0</v>
      </c>
      <c r="AR38" s="3">
        <f t="shared" si="35"/>
        <v>0</v>
      </c>
      <c r="AS38" s="3">
        <f t="shared" si="36"/>
        <v>0</v>
      </c>
      <c r="AT38" s="3">
        <f t="shared" si="37"/>
        <v>0</v>
      </c>
    </row>
    <row r="39" spans="1:46" x14ac:dyDescent="0.55000000000000004">
      <c r="A39" s="83"/>
      <c r="B39" s="43" t="str">
        <f>IF(ISTEXT("ET-"&amp;VLOOKUP(A39,'Chart of Accounts'!$B$5:$C$54,2,FALSE)),"ET-"&amp;VLOOKUP(A39,'Chart of Accounts'!$B$5:$C$54,2,FALSE),"")</f>
        <v/>
      </c>
      <c r="C39" s="76"/>
      <c r="D39" s="76"/>
      <c r="E39" s="76"/>
      <c r="F39" s="76"/>
      <c r="G39" s="76"/>
      <c r="H39" s="76"/>
      <c r="I39" s="76"/>
      <c r="J39" s="76"/>
      <c r="K39" s="76"/>
      <c r="L39" s="76"/>
      <c r="M39" s="76"/>
      <c r="N39" s="76"/>
      <c r="O39" s="75">
        <f t="shared" si="22"/>
        <v>0</v>
      </c>
      <c r="T39" s="3" t="s">
        <v>53</v>
      </c>
      <c r="U39" s="3">
        <v>7028</v>
      </c>
      <c r="AA39" s="3" t="s">
        <v>170</v>
      </c>
      <c r="AB39" s="3" t="str">
        <f t="shared" si="23"/>
        <v/>
      </c>
      <c r="AC39" s="3">
        <v>702</v>
      </c>
      <c r="AD39" s="3" t="str">
        <f t="shared" si="24"/>
        <v>035</v>
      </c>
      <c r="AG39" s="3">
        <v>110</v>
      </c>
      <c r="AH39" s="3" t="str">
        <f>Summary!$B$2</f>
        <v>USD</v>
      </c>
      <c r="AI39" s="3">
        <f t="shared" si="26"/>
        <v>0</v>
      </c>
      <c r="AJ39" s="3">
        <f t="shared" si="27"/>
        <v>0</v>
      </c>
      <c r="AK39" s="3">
        <f t="shared" si="28"/>
        <v>0</v>
      </c>
      <c r="AL39" s="3">
        <f t="shared" si="29"/>
        <v>0</v>
      </c>
      <c r="AM39" s="3">
        <f t="shared" si="30"/>
        <v>0</v>
      </c>
      <c r="AN39" s="3">
        <f t="shared" si="31"/>
        <v>0</v>
      </c>
      <c r="AO39" s="3">
        <f t="shared" si="32"/>
        <v>0</v>
      </c>
      <c r="AP39" s="3">
        <f t="shared" si="33"/>
        <v>0</v>
      </c>
      <c r="AQ39" s="3">
        <f t="shared" si="34"/>
        <v>0</v>
      </c>
      <c r="AR39" s="3">
        <f t="shared" si="35"/>
        <v>0</v>
      </c>
      <c r="AS39" s="3">
        <f t="shared" si="36"/>
        <v>0</v>
      </c>
      <c r="AT39" s="3">
        <f t="shared" si="37"/>
        <v>0</v>
      </c>
    </row>
    <row r="40" spans="1:46" x14ac:dyDescent="0.55000000000000004">
      <c r="A40" s="83"/>
      <c r="B40" s="43" t="str">
        <f>IF(ISTEXT("ET-"&amp;VLOOKUP(A40,'Chart of Accounts'!$B$5:$C$54,2,FALSE)),"ET-"&amp;VLOOKUP(A40,'Chart of Accounts'!$B$5:$C$54,2,FALSE),"")</f>
        <v/>
      </c>
      <c r="C40" s="76"/>
      <c r="D40" s="76"/>
      <c r="E40" s="76"/>
      <c r="F40" s="76"/>
      <c r="G40" s="76"/>
      <c r="H40" s="76"/>
      <c r="I40" s="76"/>
      <c r="J40" s="76"/>
      <c r="K40" s="76"/>
      <c r="L40" s="76"/>
      <c r="M40" s="76"/>
      <c r="N40" s="76"/>
      <c r="O40" s="75">
        <f t="shared" si="22"/>
        <v>0</v>
      </c>
      <c r="T40" s="3" t="s">
        <v>55</v>
      </c>
      <c r="U40" s="3">
        <v>7030</v>
      </c>
      <c r="AA40" s="3" t="s">
        <v>170</v>
      </c>
      <c r="AB40" s="3" t="str">
        <f t="shared" si="23"/>
        <v/>
      </c>
      <c r="AC40" s="3">
        <v>702</v>
      </c>
      <c r="AD40" s="3" t="str">
        <f t="shared" si="24"/>
        <v>035</v>
      </c>
      <c r="AG40" s="3">
        <v>110</v>
      </c>
      <c r="AH40" s="3" t="str">
        <f>Summary!$B$2</f>
        <v>USD</v>
      </c>
      <c r="AI40" s="3">
        <f t="shared" si="26"/>
        <v>0</v>
      </c>
      <c r="AJ40" s="3">
        <f t="shared" si="27"/>
        <v>0</v>
      </c>
      <c r="AK40" s="3">
        <f t="shared" si="28"/>
        <v>0</v>
      </c>
      <c r="AL40" s="3">
        <f t="shared" si="29"/>
        <v>0</v>
      </c>
      <c r="AM40" s="3">
        <f t="shared" si="30"/>
        <v>0</v>
      </c>
      <c r="AN40" s="3">
        <f t="shared" si="31"/>
        <v>0</v>
      </c>
      <c r="AO40" s="3">
        <f t="shared" si="32"/>
        <v>0</v>
      </c>
      <c r="AP40" s="3">
        <f t="shared" si="33"/>
        <v>0</v>
      </c>
      <c r="AQ40" s="3">
        <f t="shared" si="34"/>
        <v>0</v>
      </c>
      <c r="AR40" s="3">
        <f t="shared" si="35"/>
        <v>0</v>
      </c>
      <c r="AS40" s="3">
        <f t="shared" si="36"/>
        <v>0</v>
      </c>
      <c r="AT40" s="3">
        <f t="shared" si="37"/>
        <v>0</v>
      </c>
    </row>
    <row r="41" spans="1:46" x14ac:dyDescent="0.55000000000000004">
      <c r="A41" s="177" t="s">
        <v>299</v>
      </c>
      <c r="B41" s="43"/>
      <c r="C41" s="178">
        <f t="shared" ref="C41:O41" si="38">SUM(C33:C40)</f>
        <v>0</v>
      </c>
      <c r="D41" s="178">
        <f t="shared" si="38"/>
        <v>0</v>
      </c>
      <c r="E41" s="178">
        <f t="shared" si="38"/>
        <v>0</v>
      </c>
      <c r="F41" s="178">
        <f t="shared" si="38"/>
        <v>0</v>
      </c>
      <c r="G41" s="178">
        <f t="shared" si="38"/>
        <v>0</v>
      </c>
      <c r="H41" s="178">
        <f t="shared" si="38"/>
        <v>0</v>
      </c>
      <c r="I41" s="178">
        <f t="shared" si="38"/>
        <v>0</v>
      </c>
      <c r="J41" s="178">
        <f t="shared" si="38"/>
        <v>0</v>
      </c>
      <c r="K41" s="178">
        <f t="shared" si="38"/>
        <v>0</v>
      </c>
      <c r="L41" s="178">
        <f t="shared" si="38"/>
        <v>0</v>
      </c>
      <c r="M41" s="178">
        <f t="shared" si="38"/>
        <v>500</v>
      </c>
      <c r="N41" s="178">
        <f t="shared" si="38"/>
        <v>0</v>
      </c>
      <c r="O41" s="178">
        <f t="shared" si="38"/>
        <v>500</v>
      </c>
      <c r="T41" s="3" t="s">
        <v>57</v>
      </c>
      <c r="U41" s="3">
        <v>7032</v>
      </c>
      <c r="AA41" s="3" t="s">
        <v>170</v>
      </c>
      <c r="AB41" s="3" t="str">
        <f t="shared" si="23"/>
        <v/>
      </c>
      <c r="AC41" s="3">
        <v>702</v>
      </c>
      <c r="AD41" s="3" t="str">
        <f t="shared" si="24"/>
        <v>035</v>
      </c>
      <c r="AG41" s="3">
        <v>110</v>
      </c>
      <c r="AH41" s="3" t="str">
        <f>Summary!$B$2</f>
        <v>USD</v>
      </c>
      <c r="AI41" s="3">
        <f t="shared" si="26"/>
        <v>0</v>
      </c>
      <c r="AJ41" s="3">
        <f t="shared" si="27"/>
        <v>0</v>
      </c>
      <c r="AK41" s="3">
        <f t="shared" si="28"/>
        <v>0</v>
      </c>
      <c r="AL41" s="3">
        <f t="shared" si="29"/>
        <v>0</v>
      </c>
      <c r="AM41" s="3">
        <f t="shared" si="30"/>
        <v>0</v>
      </c>
      <c r="AN41" s="3">
        <f t="shared" si="31"/>
        <v>0</v>
      </c>
      <c r="AO41" s="3">
        <f t="shared" si="32"/>
        <v>0</v>
      </c>
      <c r="AP41" s="3">
        <f t="shared" si="33"/>
        <v>0</v>
      </c>
      <c r="AQ41" s="3">
        <f t="shared" si="34"/>
        <v>0</v>
      </c>
      <c r="AR41" s="3">
        <f t="shared" si="35"/>
        <v>0</v>
      </c>
      <c r="AS41" s="3">
        <f t="shared" si="36"/>
        <v>0</v>
      </c>
      <c r="AT41" s="3">
        <f t="shared" si="37"/>
        <v>0</v>
      </c>
    </row>
    <row r="42" spans="1:46" ht="20.25" customHeight="1" x14ac:dyDescent="0.55000000000000004">
      <c r="B42" s="43"/>
      <c r="C42" s="75"/>
      <c r="D42" s="75"/>
      <c r="E42" s="75"/>
      <c r="F42" s="75"/>
      <c r="G42" s="75"/>
      <c r="H42" s="75"/>
      <c r="I42" s="75"/>
      <c r="J42" s="75"/>
      <c r="K42" s="75"/>
      <c r="L42" s="75"/>
      <c r="M42" s="75"/>
      <c r="N42" s="75"/>
      <c r="O42" s="75"/>
      <c r="T42" s="3" t="s">
        <v>59</v>
      </c>
      <c r="U42" s="3">
        <v>7036</v>
      </c>
    </row>
    <row r="43" spans="1:46" x14ac:dyDescent="0.55000000000000004">
      <c r="A43" s="177" t="s">
        <v>237</v>
      </c>
      <c r="B43" s="43"/>
      <c r="C43" s="75"/>
      <c r="D43" s="75"/>
      <c r="E43" s="75"/>
      <c r="F43" s="75"/>
      <c r="G43" s="75"/>
      <c r="H43" s="75"/>
      <c r="I43" s="75"/>
      <c r="J43" s="75"/>
      <c r="K43" s="75"/>
      <c r="L43" s="75"/>
      <c r="M43" s="75"/>
      <c r="N43" s="75"/>
      <c r="O43" s="75"/>
      <c r="T43" s="3" t="s">
        <v>63</v>
      </c>
      <c r="U43" s="3">
        <v>7040</v>
      </c>
    </row>
    <row r="44" spans="1:46" x14ac:dyDescent="0.55000000000000004">
      <c r="A44" s="3">
        <v>7004</v>
      </c>
      <c r="B44" s="43" t="str">
        <f>IF(ISTEXT("ET-"&amp;VLOOKUP(A44,'Chart of Accounts'!$B$5:$C$50,2,FALSE)),"ET-"&amp;VLOOKUP(A44,'Chart of Accounts'!$B$5:$C$50,2,FALSE),"")</f>
        <v>ET-Badges &amp; Pins</v>
      </c>
      <c r="C44" s="76"/>
      <c r="D44" s="76"/>
      <c r="E44" s="76"/>
      <c r="F44" s="76"/>
      <c r="G44" s="76"/>
      <c r="H44" s="76"/>
      <c r="I44" s="76"/>
      <c r="J44" s="76"/>
      <c r="K44" s="76"/>
      <c r="L44" s="76"/>
      <c r="M44" s="76"/>
      <c r="N44" s="76">
        <v>360</v>
      </c>
      <c r="O44" s="75">
        <f>SUM(C44:N44)</f>
        <v>360</v>
      </c>
      <c r="T44" s="3" t="s">
        <v>67</v>
      </c>
      <c r="U44" s="3">
        <v>7042</v>
      </c>
    </row>
    <row r="45" spans="1:46" x14ac:dyDescent="0.55000000000000004">
      <c r="A45" s="3">
        <v>7006</v>
      </c>
      <c r="B45" s="43" t="str">
        <f>IF(ISTEXT("ET-"&amp;VLOOKUP(A45,'Chart of Accounts'!$B$5:$C$50,2,FALSE)),"ET-"&amp;VLOOKUP(A45,'Chart of Accounts'!$B$5:$C$50,2,FALSE),"")</f>
        <v>ET-Educational Materials</v>
      </c>
      <c r="C45" s="76"/>
      <c r="D45" s="76">
        <v>300</v>
      </c>
      <c r="E45" s="76"/>
      <c r="F45" s="76"/>
      <c r="G45" s="76"/>
      <c r="H45" s="76"/>
      <c r="I45" s="76"/>
      <c r="J45" s="76"/>
      <c r="K45" s="76"/>
      <c r="L45" s="76"/>
      <c r="M45" s="76"/>
      <c r="N45" s="76"/>
      <c r="O45" s="75">
        <f>SUM(C45:N45)</f>
        <v>300</v>
      </c>
      <c r="T45" s="3" t="s">
        <v>69</v>
      </c>
      <c r="U45" s="3">
        <v>7044</v>
      </c>
      <c r="AA45" s="3" t="s">
        <v>170</v>
      </c>
      <c r="AB45" s="3" t="str">
        <f t="shared" ref="AB45:AB52" si="39">IF(A44="","",A44&amp;"-000000")</f>
        <v>7004-000000</v>
      </c>
      <c r="AC45" s="3">
        <v>703</v>
      </c>
      <c r="AD45" s="3" t="str">
        <f t="shared" ref="AD45:AD52" si="40">IF(LEN($O$1)=3,$O$1,IF(LEN($O$1)=2,0&amp;$O$1,IF(LEN($O$1)=1,0&amp;0&amp;$O$1,"ERROR")))</f>
        <v>035</v>
      </c>
      <c r="AG45" s="3">
        <v>110</v>
      </c>
      <c r="AH45" s="3" t="str">
        <f>Summary!$B$2</f>
        <v>USD</v>
      </c>
      <c r="AI45" s="3">
        <f t="shared" ref="AI45:AT45" si="41">IF(C44="",0,C44)</f>
        <v>0</v>
      </c>
      <c r="AJ45" s="3">
        <f t="shared" si="41"/>
        <v>0</v>
      </c>
      <c r="AK45" s="3">
        <f t="shared" si="41"/>
        <v>0</v>
      </c>
      <c r="AL45" s="3">
        <f t="shared" si="41"/>
        <v>0</v>
      </c>
      <c r="AM45" s="3">
        <f t="shared" si="41"/>
        <v>0</v>
      </c>
      <c r="AN45" s="3">
        <f t="shared" si="41"/>
        <v>0</v>
      </c>
      <c r="AO45" s="3">
        <f t="shared" si="41"/>
        <v>0</v>
      </c>
      <c r="AP45" s="3">
        <f t="shared" si="41"/>
        <v>0</v>
      </c>
      <c r="AQ45" s="3">
        <f t="shared" si="41"/>
        <v>0</v>
      </c>
      <c r="AR45" s="3">
        <f t="shared" si="41"/>
        <v>0</v>
      </c>
      <c r="AS45" s="3">
        <f t="shared" si="41"/>
        <v>0</v>
      </c>
      <c r="AT45" s="3">
        <f t="shared" si="41"/>
        <v>360</v>
      </c>
    </row>
    <row r="46" spans="1:46" x14ac:dyDescent="0.55000000000000004">
      <c r="A46" s="3">
        <v>7012</v>
      </c>
      <c r="B46" s="43" t="str">
        <f>IF(ISTEXT("ET-"&amp;VLOOKUP(A46,'Chart of Accounts'!$B$5:$C$50,2,FALSE)),"ET-"&amp;VLOOKUP(A46,'Chart of Accounts'!$B$5:$C$50,2,FALSE),"")</f>
        <v>ET-Supplies &amp; Stationery Expense</v>
      </c>
      <c r="C46" s="76"/>
      <c r="D46" s="76"/>
      <c r="E46" s="76"/>
      <c r="F46" s="76"/>
      <c r="G46" s="76"/>
      <c r="H46" s="76"/>
      <c r="I46" s="76"/>
      <c r="J46" s="76"/>
      <c r="K46" s="76"/>
      <c r="L46" s="76"/>
      <c r="M46" s="76"/>
      <c r="N46" s="76"/>
      <c r="O46" s="75">
        <f t="shared" ref="O46:O51" si="42">SUM(C46:N46)</f>
        <v>0</v>
      </c>
      <c r="T46" s="3" t="s">
        <v>70</v>
      </c>
      <c r="U46" s="3">
        <v>7046</v>
      </c>
      <c r="AA46" s="3" t="s">
        <v>170</v>
      </c>
      <c r="AB46" s="3" t="str">
        <f t="shared" si="39"/>
        <v>7006-000000</v>
      </c>
      <c r="AC46" s="3">
        <v>703</v>
      </c>
      <c r="AD46" s="3" t="str">
        <f t="shared" si="40"/>
        <v>035</v>
      </c>
      <c r="AG46" s="3">
        <v>110</v>
      </c>
      <c r="AH46" s="3" t="str">
        <f>Summary!$B$2</f>
        <v>USD</v>
      </c>
      <c r="AI46" s="3">
        <f t="shared" ref="AI46:AI52" si="43">IF(C45="",0,C45)</f>
        <v>0</v>
      </c>
      <c r="AJ46" s="3">
        <f t="shared" ref="AJ46:AJ52" si="44">IF(D45="",0,D45)</f>
        <v>300</v>
      </c>
      <c r="AK46" s="3">
        <f t="shared" ref="AK46:AK52" si="45">IF(E45="",0,E45)</f>
        <v>0</v>
      </c>
      <c r="AL46" s="3">
        <f t="shared" ref="AL46:AL52" si="46">IF(F45="",0,F45)</f>
        <v>0</v>
      </c>
      <c r="AM46" s="3">
        <f t="shared" ref="AM46:AM52" si="47">IF(G45="",0,G45)</f>
        <v>0</v>
      </c>
      <c r="AN46" s="3">
        <f t="shared" ref="AN46:AN52" si="48">IF(H45="",0,H45)</f>
        <v>0</v>
      </c>
      <c r="AO46" s="3">
        <f t="shared" ref="AO46:AO52" si="49">IF(I45="",0,I45)</f>
        <v>0</v>
      </c>
      <c r="AP46" s="3">
        <f t="shared" ref="AP46:AP52" si="50">IF(J45="",0,J45)</f>
        <v>0</v>
      </c>
      <c r="AQ46" s="3">
        <f t="shared" ref="AQ46:AQ52" si="51">IF(K45="",0,K45)</f>
        <v>0</v>
      </c>
      <c r="AR46" s="3">
        <f t="shared" ref="AR46:AR52" si="52">IF(L45="",0,L45)</f>
        <v>0</v>
      </c>
      <c r="AS46" s="3">
        <f t="shared" ref="AS46:AS52" si="53">IF(M45="",0,M45)</f>
        <v>0</v>
      </c>
      <c r="AT46" s="3">
        <f t="shared" ref="AT46:AT52" si="54">IF(N45="",0,N45)</f>
        <v>0</v>
      </c>
    </row>
    <row r="47" spans="1:46" x14ac:dyDescent="0.55000000000000004">
      <c r="A47" s="3">
        <v>7014</v>
      </c>
      <c r="B47" s="43" t="str">
        <f>IF(ISTEXT("ET-"&amp;VLOOKUP(A47,'Chart of Accounts'!$B$5:$C$50,2,FALSE)),"ET-"&amp;VLOOKUP(A47,'Chart of Accounts'!$B$5:$C$50,2,FALSE),"")</f>
        <v>ET-Room Rental Event Expense</v>
      </c>
      <c r="C47" s="76"/>
      <c r="D47" s="76"/>
      <c r="E47" s="76"/>
      <c r="F47" s="76"/>
      <c r="G47" s="76"/>
      <c r="H47" s="76"/>
      <c r="I47" s="76"/>
      <c r="J47" s="76"/>
      <c r="K47" s="76"/>
      <c r="L47" s="76"/>
      <c r="M47" s="76"/>
      <c r="N47" s="76"/>
      <c r="O47" s="75">
        <f t="shared" si="42"/>
        <v>0</v>
      </c>
      <c r="T47" s="3" t="s">
        <v>72</v>
      </c>
      <c r="U47" s="3">
        <v>7048</v>
      </c>
      <c r="AA47" s="3" t="s">
        <v>170</v>
      </c>
      <c r="AB47" s="3" t="str">
        <f t="shared" si="39"/>
        <v>7012-000000</v>
      </c>
      <c r="AC47" s="3">
        <v>703</v>
      </c>
      <c r="AD47" s="3" t="str">
        <f t="shared" si="40"/>
        <v>035</v>
      </c>
      <c r="AG47" s="3">
        <v>110</v>
      </c>
      <c r="AH47" s="3" t="str">
        <f>Summary!$B$2</f>
        <v>USD</v>
      </c>
      <c r="AI47" s="3">
        <f t="shared" si="43"/>
        <v>0</v>
      </c>
      <c r="AJ47" s="3">
        <f t="shared" si="44"/>
        <v>0</v>
      </c>
      <c r="AK47" s="3">
        <f t="shared" si="45"/>
        <v>0</v>
      </c>
      <c r="AL47" s="3">
        <f t="shared" si="46"/>
        <v>0</v>
      </c>
      <c r="AM47" s="3">
        <f t="shared" si="47"/>
        <v>0</v>
      </c>
      <c r="AN47" s="3">
        <f t="shared" si="48"/>
        <v>0</v>
      </c>
      <c r="AO47" s="3">
        <f t="shared" si="49"/>
        <v>0</v>
      </c>
      <c r="AP47" s="3">
        <f t="shared" si="50"/>
        <v>0</v>
      </c>
      <c r="AQ47" s="3">
        <f t="shared" si="51"/>
        <v>0</v>
      </c>
      <c r="AR47" s="3">
        <f t="shared" si="52"/>
        <v>0</v>
      </c>
      <c r="AS47" s="3">
        <f t="shared" si="53"/>
        <v>0</v>
      </c>
      <c r="AT47" s="3">
        <f t="shared" si="54"/>
        <v>0</v>
      </c>
    </row>
    <row r="48" spans="1:46" x14ac:dyDescent="0.55000000000000004">
      <c r="A48" s="83"/>
      <c r="B48" s="43" t="str">
        <f>IF(ISTEXT("ET-"&amp;VLOOKUP(A48,'Chart of Accounts'!$B$5:$C$54,2,FALSE)),"ET-"&amp;VLOOKUP(A48,'Chart of Accounts'!$B$5:$C$54,2,FALSE),"")</f>
        <v/>
      </c>
      <c r="C48" s="76"/>
      <c r="D48" s="76"/>
      <c r="E48" s="76"/>
      <c r="F48" s="76"/>
      <c r="G48" s="76"/>
      <c r="H48" s="76"/>
      <c r="I48" s="76"/>
      <c r="J48" s="76"/>
      <c r="K48" s="76"/>
      <c r="L48" s="76"/>
      <c r="M48" s="76"/>
      <c r="N48" s="76"/>
      <c r="O48" s="75">
        <f t="shared" si="42"/>
        <v>0</v>
      </c>
      <c r="T48" s="3" t="s">
        <v>74</v>
      </c>
      <c r="U48" s="3">
        <v>7050</v>
      </c>
      <c r="AA48" s="3" t="s">
        <v>170</v>
      </c>
      <c r="AB48" s="3" t="str">
        <f t="shared" si="39"/>
        <v>7014-000000</v>
      </c>
      <c r="AC48" s="3">
        <v>703</v>
      </c>
      <c r="AD48" s="3" t="str">
        <f t="shared" si="40"/>
        <v>035</v>
      </c>
      <c r="AG48" s="3">
        <v>110</v>
      </c>
      <c r="AH48" s="3" t="str">
        <f>Summary!$B$2</f>
        <v>USD</v>
      </c>
      <c r="AI48" s="3">
        <f t="shared" si="43"/>
        <v>0</v>
      </c>
      <c r="AJ48" s="3">
        <f t="shared" si="44"/>
        <v>0</v>
      </c>
      <c r="AK48" s="3">
        <f t="shared" si="45"/>
        <v>0</v>
      </c>
      <c r="AL48" s="3">
        <f t="shared" si="46"/>
        <v>0</v>
      </c>
      <c r="AM48" s="3">
        <f t="shared" si="47"/>
        <v>0</v>
      </c>
      <c r="AN48" s="3">
        <f t="shared" si="48"/>
        <v>0</v>
      </c>
      <c r="AO48" s="3">
        <f t="shared" si="49"/>
        <v>0</v>
      </c>
      <c r="AP48" s="3">
        <f t="shared" si="50"/>
        <v>0</v>
      </c>
      <c r="AQ48" s="3">
        <f t="shared" si="51"/>
        <v>0</v>
      </c>
      <c r="AR48" s="3">
        <f t="shared" si="52"/>
        <v>0</v>
      </c>
      <c r="AS48" s="3">
        <f t="shared" si="53"/>
        <v>0</v>
      </c>
      <c r="AT48" s="3">
        <f t="shared" si="54"/>
        <v>0</v>
      </c>
    </row>
    <row r="49" spans="1:46" ht="19.5" customHeight="1" x14ac:dyDescent="0.55000000000000004">
      <c r="A49" s="83"/>
      <c r="B49" s="43" t="str">
        <f>IF(ISTEXT("ET-"&amp;VLOOKUP(A49,'Chart of Accounts'!$B$5:$C$54,2,FALSE)),"ET-"&amp;VLOOKUP(A49,'Chart of Accounts'!$B$5:$C$54,2,FALSE),"")</f>
        <v/>
      </c>
      <c r="C49" s="168"/>
      <c r="D49" s="168"/>
      <c r="E49" s="168"/>
      <c r="F49" s="168"/>
      <c r="G49" s="168"/>
      <c r="H49" s="168"/>
      <c r="I49" s="168"/>
      <c r="J49" s="168"/>
      <c r="K49" s="168"/>
      <c r="L49" s="168"/>
      <c r="M49" s="168"/>
      <c r="N49" s="168"/>
      <c r="O49" s="75">
        <f>SUM(C49:N49)</f>
        <v>0</v>
      </c>
      <c r="T49" s="3" t="s">
        <v>76</v>
      </c>
      <c r="U49" s="3">
        <v>7052</v>
      </c>
      <c r="AA49" s="3" t="s">
        <v>170</v>
      </c>
      <c r="AB49" s="3" t="str">
        <f t="shared" si="39"/>
        <v/>
      </c>
      <c r="AC49" s="3">
        <v>703</v>
      </c>
      <c r="AD49" s="3" t="str">
        <f t="shared" si="40"/>
        <v>035</v>
      </c>
      <c r="AG49" s="3">
        <v>110</v>
      </c>
      <c r="AH49" s="3" t="str">
        <f>Summary!$B$2</f>
        <v>USD</v>
      </c>
      <c r="AI49" s="3">
        <f t="shared" si="43"/>
        <v>0</v>
      </c>
      <c r="AJ49" s="3">
        <f t="shared" si="44"/>
        <v>0</v>
      </c>
      <c r="AK49" s="3">
        <f t="shared" si="45"/>
        <v>0</v>
      </c>
      <c r="AL49" s="3">
        <f t="shared" si="46"/>
        <v>0</v>
      </c>
      <c r="AM49" s="3">
        <f t="shared" si="47"/>
        <v>0</v>
      </c>
      <c r="AN49" s="3">
        <f t="shared" si="48"/>
        <v>0</v>
      </c>
      <c r="AO49" s="3">
        <f t="shared" si="49"/>
        <v>0</v>
      </c>
      <c r="AP49" s="3">
        <f t="shared" si="50"/>
        <v>0</v>
      </c>
      <c r="AQ49" s="3">
        <f t="shared" si="51"/>
        <v>0</v>
      </c>
      <c r="AR49" s="3">
        <f t="shared" si="52"/>
        <v>0</v>
      </c>
      <c r="AS49" s="3">
        <f t="shared" si="53"/>
        <v>0</v>
      </c>
      <c r="AT49" s="3">
        <f t="shared" si="54"/>
        <v>0</v>
      </c>
    </row>
    <row r="50" spans="1:46" x14ac:dyDescent="0.55000000000000004">
      <c r="A50" s="83"/>
      <c r="B50" s="43" t="str">
        <f>IF(ISTEXT("ET-"&amp;VLOOKUP(A50,'Chart of Accounts'!$B$5:$C$54,2,FALSE)),"ET-"&amp;VLOOKUP(A50,'Chart of Accounts'!$B$5:$C$54,2,FALSE),"")</f>
        <v/>
      </c>
      <c r="C50" s="76"/>
      <c r="D50" s="76"/>
      <c r="E50" s="76"/>
      <c r="F50" s="76"/>
      <c r="G50" s="76"/>
      <c r="H50" s="76"/>
      <c r="I50" s="76"/>
      <c r="J50" s="76"/>
      <c r="K50" s="76"/>
      <c r="L50" s="76"/>
      <c r="M50" s="76"/>
      <c r="N50" s="76"/>
      <c r="O50" s="75">
        <f>SUM(C50:N50)</f>
        <v>0</v>
      </c>
      <c r="T50" s="3" t="s">
        <v>78</v>
      </c>
      <c r="U50" s="3">
        <v>7070</v>
      </c>
      <c r="AA50" s="3" t="s">
        <v>170</v>
      </c>
      <c r="AB50" s="3" t="str">
        <f t="shared" si="39"/>
        <v/>
      </c>
      <c r="AC50" s="3">
        <v>703</v>
      </c>
      <c r="AD50" s="3" t="str">
        <f t="shared" si="40"/>
        <v>035</v>
      </c>
      <c r="AG50" s="3">
        <v>110</v>
      </c>
      <c r="AH50" s="3" t="str">
        <f>Summary!$B$2</f>
        <v>USD</v>
      </c>
      <c r="AI50" s="3">
        <f t="shared" si="43"/>
        <v>0</v>
      </c>
      <c r="AJ50" s="3">
        <f t="shared" si="44"/>
        <v>0</v>
      </c>
      <c r="AK50" s="3">
        <f t="shared" si="45"/>
        <v>0</v>
      </c>
      <c r="AL50" s="3">
        <f t="shared" si="46"/>
        <v>0</v>
      </c>
      <c r="AM50" s="3">
        <f t="shared" si="47"/>
        <v>0</v>
      </c>
      <c r="AN50" s="3">
        <f t="shared" si="48"/>
        <v>0</v>
      </c>
      <c r="AO50" s="3">
        <f t="shared" si="49"/>
        <v>0</v>
      </c>
      <c r="AP50" s="3">
        <f t="shared" si="50"/>
        <v>0</v>
      </c>
      <c r="AQ50" s="3">
        <f t="shared" si="51"/>
        <v>0</v>
      </c>
      <c r="AR50" s="3">
        <f t="shared" si="52"/>
        <v>0</v>
      </c>
      <c r="AS50" s="3">
        <f t="shared" si="53"/>
        <v>0</v>
      </c>
      <c r="AT50" s="3">
        <f t="shared" si="54"/>
        <v>0</v>
      </c>
    </row>
    <row r="51" spans="1:46" x14ac:dyDescent="0.55000000000000004">
      <c r="A51" s="83"/>
      <c r="B51" s="43" t="str">
        <f>IF(ISTEXT("ET-"&amp;VLOOKUP(A51,'Chart of Accounts'!$B$5:$C$54,2,FALSE)),"ET-"&amp;VLOOKUP(A51,'Chart of Accounts'!$B$5:$C$54,2,FALSE),"")</f>
        <v/>
      </c>
      <c r="C51" s="76"/>
      <c r="D51" s="76"/>
      <c r="E51" s="76"/>
      <c r="F51" s="76"/>
      <c r="G51" s="76"/>
      <c r="H51" s="76"/>
      <c r="I51" s="76"/>
      <c r="J51" s="76"/>
      <c r="K51" s="76"/>
      <c r="L51" s="76"/>
      <c r="M51" s="76"/>
      <c r="N51" s="76"/>
      <c r="O51" s="75">
        <f t="shared" si="42"/>
        <v>0</v>
      </c>
      <c r="T51" s="3" t="s">
        <v>79</v>
      </c>
      <c r="U51" s="3">
        <v>7072</v>
      </c>
      <c r="AA51" s="3" t="s">
        <v>170</v>
      </c>
      <c r="AB51" s="3" t="str">
        <f t="shared" si="39"/>
        <v/>
      </c>
      <c r="AC51" s="3">
        <v>703</v>
      </c>
      <c r="AD51" s="3" t="str">
        <f t="shared" si="40"/>
        <v>035</v>
      </c>
      <c r="AG51" s="3">
        <v>110</v>
      </c>
      <c r="AH51" s="3" t="str">
        <f>Summary!$B$2</f>
        <v>USD</v>
      </c>
      <c r="AI51" s="3">
        <f t="shared" si="43"/>
        <v>0</v>
      </c>
      <c r="AJ51" s="3">
        <f t="shared" si="44"/>
        <v>0</v>
      </c>
      <c r="AK51" s="3">
        <f t="shared" si="45"/>
        <v>0</v>
      </c>
      <c r="AL51" s="3">
        <f t="shared" si="46"/>
        <v>0</v>
      </c>
      <c r="AM51" s="3">
        <f t="shared" si="47"/>
        <v>0</v>
      </c>
      <c r="AN51" s="3">
        <f t="shared" si="48"/>
        <v>0</v>
      </c>
      <c r="AO51" s="3">
        <f t="shared" si="49"/>
        <v>0</v>
      </c>
      <c r="AP51" s="3">
        <f t="shared" si="50"/>
        <v>0</v>
      </c>
      <c r="AQ51" s="3">
        <f t="shared" si="51"/>
        <v>0</v>
      </c>
      <c r="AR51" s="3">
        <f t="shared" si="52"/>
        <v>0</v>
      </c>
      <c r="AS51" s="3">
        <f t="shared" si="53"/>
        <v>0</v>
      </c>
      <c r="AT51" s="3">
        <f t="shared" si="54"/>
        <v>0</v>
      </c>
    </row>
    <row r="52" spans="1:46" x14ac:dyDescent="0.55000000000000004">
      <c r="A52" s="177" t="s">
        <v>300</v>
      </c>
      <c r="B52" s="43"/>
      <c r="C52" s="178">
        <f t="shared" ref="C52:O52" si="55">SUM(C44:C51)</f>
        <v>0</v>
      </c>
      <c r="D52" s="178">
        <f t="shared" si="55"/>
        <v>300</v>
      </c>
      <c r="E52" s="178">
        <f t="shared" si="55"/>
        <v>0</v>
      </c>
      <c r="F52" s="178">
        <f t="shared" si="55"/>
        <v>0</v>
      </c>
      <c r="G52" s="178">
        <f t="shared" si="55"/>
        <v>0</v>
      </c>
      <c r="H52" s="178">
        <f t="shared" si="55"/>
        <v>0</v>
      </c>
      <c r="I52" s="178">
        <f t="shared" si="55"/>
        <v>0</v>
      </c>
      <c r="J52" s="178">
        <f t="shared" si="55"/>
        <v>0</v>
      </c>
      <c r="K52" s="178">
        <f t="shared" si="55"/>
        <v>0</v>
      </c>
      <c r="L52" s="178">
        <f t="shared" si="55"/>
        <v>0</v>
      </c>
      <c r="M52" s="178">
        <f t="shared" si="55"/>
        <v>0</v>
      </c>
      <c r="N52" s="178">
        <f t="shared" si="55"/>
        <v>360</v>
      </c>
      <c r="O52" s="178">
        <f t="shared" si="55"/>
        <v>660</v>
      </c>
      <c r="T52" s="3" t="s">
        <v>81</v>
      </c>
      <c r="U52" s="3">
        <v>7080</v>
      </c>
      <c r="AA52" s="3" t="s">
        <v>170</v>
      </c>
      <c r="AB52" s="3" t="str">
        <f t="shared" si="39"/>
        <v/>
      </c>
      <c r="AC52" s="3">
        <v>703</v>
      </c>
      <c r="AD52" s="3" t="str">
        <f t="shared" si="40"/>
        <v>035</v>
      </c>
      <c r="AG52" s="3">
        <v>110</v>
      </c>
      <c r="AH52" s="3" t="str">
        <f>Summary!$B$2</f>
        <v>USD</v>
      </c>
      <c r="AI52" s="3">
        <f t="shared" si="43"/>
        <v>0</v>
      </c>
      <c r="AJ52" s="3">
        <f t="shared" si="44"/>
        <v>0</v>
      </c>
      <c r="AK52" s="3">
        <f t="shared" si="45"/>
        <v>0</v>
      </c>
      <c r="AL52" s="3">
        <f t="shared" si="46"/>
        <v>0</v>
      </c>
      <c r="AM52" s="3">
        <f t="shared" si="47"/>
        <v>0</v>
      </c>
      <c r="AN52" s="3">
        <f t="shared" si="48"/>
        <v>0</v>
      </c>
      <c r="AO52" s="3">
        <f t="shared" si="49"/>
        <v>0</v>
      </c>
      <c r="AP52" s="3">
        <f t="shared" si="50"/>
        <v>0</v>
      </c>
      <c r="AQ52" s="3">
        <f t="shared" si="51"/>
        <v>0</v>
      </c>
      <c r="AR52" s="3">
        <f t="shared" si="52"/>
        <v>0</v>
      </c>
      <c r="AS52" s="3">
        <f t="shared" si="53"/>
        <v>0</v>
      </c>
      <c r="AT52" s="3">
        <f t="shared" si="54"/>
        <v>0</v>
      </c>
    </row>
    <row r="53" spans="1:46" x14ac:dyDescent="0.55000000000000004">
      <c r="B53" s="43"/>
      <c r="C53" s="75"/>
      <c r="D53" s="75"/>
      <c r="E53" s="75"/>
      <c r="F53" s="75"/>
      <c r="G53" s="75"/>
      <c r="H53" s="75"/>
      <c r="I53" s="75"/>
      <c r="J53" s="75"/>
      <c r="K53" s="75"/>
      <c r="L53" s="75"/>
      <c r="M53" s="75"/>
      <c r="N53" s="75"/>
      <c r="O53" s="75"/>
      <c r="T53" s="3" t="s">
        <v>83</v>
      </c>
      <c r="U53" s="3">
        <v>7088</v>
      </c>
    </row>
    <row r="54" spans="1:46" x14ac:dyDescent="0.55000000000000004">
      <c r="A54" s="177" t="s">
        <v>126</v>
      </c>
      <c r="B54" s="43"/>
      <c r="C54" s="75"/>
      <c r="D54" s="75"/>
      <c r="E54" s="75"/>
      <c r="F54" s="75"/>
      <c r="G54" s="75"/>
      <c r="H54" s="75"/>
      <c r="I54" s="75"/>
      <c r="J54" s="75"/>
      <c r="K54" s="75"/>
      <c r="L54" s="75"/>
      <c r="M54" s="75"/>
      <c r="N54" s="75"/>
      <c r="O54" s="75"/>
      <c r="Q54" s="3" t="s">
        <v>174</v>
      </c>
      <c r="T54" s="3" t="s">
        <v>85</v>
      </c>
      <c r="U54" s="3">
        <v>7090</v>
      </c>
    </row>
    <row r="55" spans="1:46" x14ac:dyDescent="0.55000000000000004">
      <c r="A55" s="3">
        <v>7006</v>
      </c>
      <c r="B55" s="43" t="str">
        <f>IF(ISTEXT("ET-"&amp;VLOOKUP(A55,'Chart of Accounts'!$B$5:$C$50,2,FALSE)),"ET-"&amp;VLOOKUP(A55,'Chart of Accounts'!$B$5:$C$50,2,FALSE),"")</f>
        <v>ET-Educational Materials</v>
      </c>
      <c r="C55" s="76"/>
      <c r="D55" s="76"/>
      <c r="E55" s="76"/>
      <c r="F55" s="76"/>
      <c r="G55" s="76"/>
      <c r="H55" s="76"/>
      <c r="I55" s="76"/>
      <c r="J55" s="76"/>
      <c r="K55" s="76"/>
      <c r="L55" s="76"/>
      <c r="M55" s="76"/>
      <c r="N55" s="76"/>
      <c r="O55" s="75">
        <f>SUM(C55:N55)</f>
        <v>0</v>
      </c>
      <c r="T55" s="3" t="s">
        <v>91</v>
      </c>
    </row>
    <row r="56" spans="1:46" ht="34.799999999999997" x14ac:dyDescent="0.55000000000000004">
      <c r="A56" s="3">
        <v>7010</v>
      </c>
      <c r="B56" s="43" t="str">
        <f>IF(ISTEXT("ET-"&amp;VLOOKUP(A56,'Chart of Accounts'!$B$5:$C$50,2,FALSE)),"ET-"&amp;VLOOKUP(A56,'Chart of Accounts'!$B$5:$C$50,2,FALSE),"")</f>
        <v>ET-Awards Expense (Trophies, Plaques, Ribbons &amp; Certificates)</v>
      </c>
      <c r="C56" s="76"/>
      <c r="D56" s="76"/>
      <c r="E56" s="76"/>
      <c r="F56" s="76"/>
      <c r="G56" s="76"/>
      <c r="H56" s="76"/>
      <c r="I56" s="76"/>
      <c r="J56" s="76"/>
      <c r="K56" s="76"/>
      <c r="L56" s="76"/>
      <c r="M56" s="76">
        <v>500</v>
      </c>
      <c r="N56" s="76"/>
      <c r="O56" s="75">
        <f t="shared" ref="O56:O60" si="56">SUM(C56:N56)</f>
        <v>500</v>
      </c>
      <c r="T56" s="3" t="s">
        <v>93</v>
      </c>
      <c r="AA56" s="3" t="s">
        <v>170</v>
      </c>
      <c r="AB56" s="3" t="str">
        <f t="shared" ref="AB56:AB61" si="57">IF(A55="","",A55&amp;"-000000")</f>
        <v>7006-000000</v>
      </c>
      <c r="AC56" s="3">
        <v>704</v>
      </c>
      <c r="AD56" s="3" t="str">
        <f t="shared" ref="AD56:AD61" si="58">IF(LEN($O$1)=3,$O$1,IF(LEN($O$1)=2,0&amp;$O$1,IF(LEN($O$1)=1,0&amp;0&amp;$O$1,"ERROR")))</f>
        <v>035</v>
      </c>
      <c r="AG56" s="3">
        <v>110</v>
      </c>
      <c r="AH56" s="3" t="str">
        <f>Summary!$B$2</f>
        <v>USD</v>
      </c>
      <c r="AI56" s="3">
        <f t="shared" ref="AI56:AT56" si="59">IF(C55="",0,C55)</f>
        <v>0</v>
      </c>
      <c r="AJ56" s="3">
        <f t="shared" si="59"/>
        <v>0</v>
      </c>
      <c r="AK56" s="3">
        <f t="shared" si="59"/>
        <v>0</v>
      </c>
      <c r="AL56" s="3">
        <f t="shared" si="59"/>
        <v>0</v>
      </c>
      <c r="AM56" s="3">
        <f t="shared" si="59"/>
        <v>0</v>
      </c>
      <c r="AN56" s="3">
        <f t="shared" si="59"/>
        <v>0</v>
      </c>
      <c r="AO56" s="3">
        <f t="shared" si="59"/>
        <v>0</v>
      </c>
      <c r="AP56" s="3">
        <f t="shared" si="59"/>
        <v>0</v>
      </c>
      <c r="AQ56" s="3">
        <f t="shared" si="59"/>
        <v>0</v>
      </c>
      <c r="AR56" s="3">
        <f t="shared" si="59"/>
        <v>0</v>
      </c>
      <c r="AS56" s="3">
        <f t="shared" si="59"/>
        <v>0</v>
      </c>
      <c r="AT56" s="3">
        <f t="shared" si="59"/>
        <v>0</v>
      </c>
    </row>
    <row r="57" spans="1:46" ht="20.25" customHeight="1" x14ac:dyDescent="0.55000000000000004">
      <c r="A57" s="83"/>
      <c r="B57" s="43" t="str">
        <f>IF(ISTEXT("ET-"&amp;VLOOKUP(A57,'Chart of Accounts'!$B$5:$C$54,2,FALSE)),"ET-"&amp;VLOOKUP(A57,'Chart of Accounts'!$B$5:$C$54,2,FALSE),"")</f>
        <v/>
      </c>
      <c r="C57" s="76"/>
      <c r="D57" s="76"/>
      <c r="E57" s="76"/>
      <c r="F57" s="76"/>
      <c r="G57" s="76"/>
      <c r="H57" s="76"/>
      <c r="I57" s="76"/>
      <c r="J57" s="76"/>
      <c r="K57" s="76"/>
      <c r="L57" s="76"/>
      <c r="M57" s="76"/>
      <c r="N57" s="76"/>
      <c r="O57" s="75">
        <f t="shared" si="56"/>
        <v>0</v>
      </c>
      <c r="T57" s="3" t="s">
        <v>95</v>
      </c>
      <c r="AA57" s="3" t="s">
        <v>170</v>
      </c>
      <c r="AB57" s="3" t="str">
        <f t="shared" si="57"/>
        <v>7010-000000</v>
      </c>
      <c r="AC57" s="3">
        <v>704</v>
      </c>
      <c r="AD57" s="3" t="str">
        <f t="shared" si="58"/>
        <v>035</v>
      </c>
      <c r="AG57" s="3">
        <v>110</v>
      </c>
      <c r="AH57" s="3" t="str">
        <f>Summary!$B$2</f>
        <v>USD</v>
      </c>
      <c r="AI57" s="3">
        <f t="shared" ref="AI57:AI61" si="60">IF(C56="",0,C56)</f>
        <v>0</v>
      </c>
      <c r="AJ57" s="3">
        <f t="shared" ref="AJ57:AJ61" si="61">IF(D56="",0,D56)</f>
        <v>0</v>
      </c>
      <c r="AK57" s="3">
        <f t="shared" ref="AK57:AK61" si="62">IF(E56="",0,E56)</f>
        <v>0</v>
      </c>
      <c r="AL57" s="3">
        <f t="shared" ref="AL57:AL61" si="63">IF(F56="",0,F56)</f>
        <v>0</v>
      </c>
      <c r="AM57" s="3">
        <f t="shared" ref="AM57:AM61" si="64">IF(G56="",0,G56)</f>
        <v>0</v>
      </c>
      <c r="AN57" s="3">
        <f t="shared" ref="AN57:AN61" si="65">IF(H56="",0,H56)</f>
        <v>0</v>
      </c>
      <c r="AO57" s="3">
        <f t="shared" ref="AO57:AO61" si="66">IF(I56="",0,I56)</f>
        <v>0</v>
      </c>
      <c r="AP57" s="3">
        <f t="shared" ref="AP57:AP61" si="67">IF(J56="",0,J56)</f>
        <v>0</v>
      </c>
      <c r="AQ57" s="3">
        <f t="shared" ref="AQ57:AQ61" si="68">IF(K56="",0,K56)</f>
        <v>0</v>
      </c>
      <c r="AR57" s="3">
        <f t="shared" ref="AR57:AR61" si="69">IF(L56="",0,L56)</f>
        <v>0</v>
      </c>
      <c r="AS57" s="3">
        <f t="shared" ref="AS57:AS61" si="70">IF(M56="",0,M56)</f>
        <v>500</v>
      </c>
      <c r="AT57" s="3">
        <f t="shared" ref="AT57:AT61" si="71">IF(N56="",0,N56)</f>
        <v>0</v>
      </c>
    </row>
    <row r="58" spans="1:46" x14ac:dyDescent="0.55000000000000004">
      <c r="A58" s="83"/>
      <c r="B58" s="43" t="str">
        <f>IF(ISTEXT("ET-"&amp;VLOOKUP(A58,'Chart of Accounts'!$B$5:$C$54,2,FALSE)),"ET-"&amp;VLOOKUP(A58,'Chart of Accounts'!$B$5:$C$54,2,FALSE),"")</f>
        <v/>
      </c>
      <c r="C58" s="76"/>
      <c r="D58" s="76"/>
      <c r="E58" s="76"/>
      <c r="F58" s="76"/>
      <c r="G58" s="76"/>
      <c r="H58" s="76"/>
      <c r="I58" s="76"/>
      <c r="J58" s="76"/>
      <c r="K58" s="76"/>
      <c r="L58" s="76"/>
      <c r="M58" s="76"/>
      <c r="N58" s="76"/>
      <c r="O58" s="75">
        <f t="shared" si="56"/>
        <v>0</v>
      </c>
      <c r="T58" s="3">
        <f>'Chart of Accounts'!I39</f>
        <v>0</v>
      </c>
      <c r="AA58" s="3" t="s">
        <v>170</v>
      </c>
      <c r="AB58" s="3" t="str">
        <f t="shared" si="57"/>
        <v/>
      </c>
      <c r="AC58" s="3">
        <v>704</v>
      </c>
      <c r="AD58" s="3" t="str">
        <f t="shared" si="58"/>
        <v>035</v>
      </c>
      <c r="AG58" s="3">
        <v>110</v>
      </c>
      <c r="AH58" s="3" t="str">
        <f>Summary!$B$2</f>
        <v>USD</v>
      </c>
      <c r="AI58" s="3">
        <f t="shared" si="60"/>
        <v>0</v>
      </c>
      <c r="AJ58" s="3">
        <f t="shared" si="61"/>
        <v>0</v>
      </c>
      <c r="AK58" s="3">
        <f t="shared" si="62"/>
        <v>0</v>
      </c>
      <c r="AL58" s="3">
        <f t="shared" si="63"/>
        <v>0</v>
      </c>
      <c r="AM58" s="3">
        <f t="shared" si="64"/>
        <v>0</v>
      </c>
      <c r="AN58" s="3">
        <f t="shared" si="65"/>
        <v>0</v>
      </c>
      <c r="AO58" s="3">
        <f t="shared" si="66"/>
        <v>0</v>
      </c>
      <c r="AP58" s="3">
        <f t="shared" si="67"/>
        <v>0</v>
      </c>
      <c r="AQ58" s="3">
        <f t="shared" si="68"/>
        <v>0</v>
      </c>
      <c r="AR58" s="3">
        <f t="shared" si="69"/>
        <v>0</v>
      </c>
      <c r="AS58" s="3">
        <f t="shared" si="70"/>
        <v>0</v>
      </c>
      <c r="AT58" s="3">
        <f t="shared" si="71"/>
        <v>0</v>
      </c>
    </row>
    <row r="59" spans="1:46" x14ac:dyDescent="0.55000000000000004">
      <c r="A59" s="83"/>
      <c r="B59" s="43" t="str">
        <f>IF(ISTEXT("ET-"&amp;VLOOKUP(A59,'Chart of Accounts'!$B$5:$C$54,2,FALSE)),"ET-"&amp;VLOOKUP(A59,'Chart of Accounts'!$B$5:$C$54,2,FALSE),"")</f>
        <v/>
      </c>
      <c r="C59" s="76"/>
      <c r="D59" s="76"/>
      <c r="E59" s="76"/>
      <c r="F59" s="76"/>
      <c r="G59" s="76"/>
      <c r="H59" s="76"/>
      <c r="I59" s="76"/>
      <c r="J59" s="76"/>
      <c r="K59" s="76"/>
      <c r="L59" s="76"/>
      <c r="M59" s="76"/>
      <c r="N59" s="76"/>
      <c r="O59" s="75">
        <f t="shared" si="56"/>
        <v>0</v>
      </c>
      <c r="T59" s="3">
        <f>'Chart of Accounts'!I40</f>
        <v>0</v>
      </c>
      <c r="AA59" s="3" t="s">
        <v>170</v>
      </c>
      <c r="AB59" s="3" t="str">
        <f t="shared" si="57"/>
        <v/>
      </c>
      <c r="AC59" s="3">
        <v>704</v>
      </c>
      <c r="AD59" s="3" t="str">
        <f t="shared" si="58"/>
        <v>035</v>
      </c>
      <c r="AG59" s="3">
        <v>110</v>
      </c>
      <c r="AH59" s="3" t="str">
        <f>Summary!$B$2</f>
        <v>USD</v>
      </c>
      <c r="AI59" s="3">
        <f t="shared" si="60"/>
        <v>0</v>
      </c>
      <c r="AJ59" s="3">
        <f t="shared" si="61"/>
        <v>0</v>
      </c>
      <c r="AK59" s="3">
        <f t="shared" si="62"/>
        <v>0</v>
      </c>
      <c r="AL59" s="3">
        <f t="shared" si="63"/>
        <v>0</v>
      </c>
      <c r="AM59" s="3">
        <f t="shared" si="64"/>
        <v>0</v>
      </c>
      <c r="AN59" s="3">
        <f t="shared" si="65"/>
        <v>0</v>
      </c>
      <c r="AO59" s="3">
        <f t="shared" si="66"/>
        <v>0</v>
      </c>
      <c r="AP59" s="3">
        <f t="shared" si="67"/>
        <v>0</v>
      </c>
      <c r="AQ59" s="3">
        <f t="shared" si="68"/>
        <v>0</v>
      </c>
      <c r="AR59" s="3">
        <f t="shared" si="69"/>
        <v>0</v>
      </c>
      <c r="AS59" s="3">
        <f t="shared" si="70"/>
        <v>0</v>
      </c>
      <c r="AT59" s="3">
        <f t="shared" si="71"/>
        <v>0</v>
      </c>
    </row>
    <row r="60" spans="1:46" x14ac:dyDescent="0.55000000000000004">
      <c r="A60" s="83"/>
      <c r="B60" s="43" t="str">
        <f>IF(ISTEXT("ET-"&amp;VLOOKUP(A60,'Chart of Accounts'!$B$5:$C$54,2,FALSE)),"ET-"&amp;VLOOKUP(A60,'Chart of Accounts'!$B$5:$C$54,2,FALSE),"")</f>
        <v/>
      </c>
      <c r="C60" s="76"/>
      <c r="D60" s="76"/>
      <c r="E60" s="76"/>
      <c r="F60" s="76"/>
      <c r="G60" s="76"/>
      <c r="H60" s="76"/>
      <c r="I60" s="76"/>
      <c r="J60" s="76"/>
      <c r="K60" s="76"/>
      <c r="L60" s="76"/>
      <c r="M60" s="76"/>
      <c r="N60" s="76"/>
      <c r="O60" s="75">
        <f t="shared" si="56"/>
        <v>0</v>
      </c>
      <c r="T60" s="3">
        <f>'Chart of Accounts'!I41</f>
        <v>0</v>
      </c>
      <c r="AA60" s="3" t="s">
        <v>170</v>
      </c>
      <c r="AB60" s="3" t="str">
        <f t="shared" si="57"/>
        <v/>
      </c>
      <c r="AC60" s="3">
        <v>704</v>
      </c>
      <c r="AD60" s="3" t="str">
        <f t="shared" si="58"/>
        <v>035</v>
      </c>
      <c r="AG60" s="3">
        <v>110</v>
      </c>
      <c r="AH60" s="3" t="str">
        <f>Summary!$B$2</f>
        <v>USD</v>
      </c>
      <c r="AI60" s="3">
        <f t="shared" si="60"/>
        <v>0</v>
      </c>
      <c r="AJ60" s="3">
        <f t="shared" si="61"/>
        <v>0</v>
      </c>
      <c r="AK60" s="3">
        <f t="shared" si="62"/>
        <v>0</v>
      </c>
      <c r="AL60" s="3">
        <f t="shared" si="63"/>
        <v>0</v>
      </c>
      <c r="AM60" s="3">
        <f t="shared" si="64"/>
        <v>0</v>
      </c>
      <c r="AN60" s="3">
        <f t="shared" si="65"/>
        <v>0</v>
      </c>
      <c r="AO60" s="3">
        <f t="shared" si="66"/>
        <v>0</v>
      </c>
      <c r="AP60" s="3">
        <f t="shared" si="67"/>
        <v>0</v>
      </c>
      <c r="AQ60" s="3">
        <f t="shared" si="68"/>
        <v>0</v>
      </c>
      <c r="AR60" s="3">
        <f t="shared" si="69"/>
        <v>0</v>
      </c>
      <c r="AS60" s="3">
        <f t="shared" si="70"/>
        <v>0</v>
      </c>
      <c r="AT60" s="3">
        <f t="shared" si="71"/>
        <v>0</v>
      </c>
    </row>
    <row r="61" spans="1:46" x14ac:dyDescent="0.55000000000000004">
      <c r="A61" s="177" t="s">
        <v>301</v>
      </c>
      <c r="B61" s="43"/>
      <c r="C61" s="178">
        <f t="shared" ref="C61:O61" si="72">SUM(C55:C60)</f>
        <v>0</v>
      </c>
      <c r="D61" s="178">
        <f t="shared" si="72"/>
        <v>0</v>
      </c>
      <c r="E61" s="178">
        <f t="shared" si="72"/>
        <v>0</v>
      </c>
      <c r="F61" s="178">
        <f t="shared" si="72"/>
        <v>0</v>
      </c>
      <c r="G61" s="178">
        <f t="shared" si="72"/>
        <v>0</v>
      </c>
      <c r="H61" s="178">
        <f t="shared" si="72"/>
        <v>0</v>
      </c>
      <c r="I61" s="178">
        <f t="shared" si="72"/>
        <v>0</v>
      </c>
      <c r="J61" s="178">
        <f t="shared" si="72"/>
        <v>0</v>
      </c>
      <c r="K61" s="178">
        <f t="shared" si="72"/>
        <v>0</v>
      </c>
      <c r="L61" s="178">
        <f t="shared" si="72"/>
        <v>0</v>
      </c>
      <c r="M61" s="178">
        <f t="shared" si="72"/>
        <v>500</v>
      </c>
      <c r="N61" s="178">
        <f t="shared" si="72"/>
        <v>0</v>
      </c>
      <c r="O61" s="178">
        <f t="shared" si="72"/>
        <v>500</v>
      </c>
      <c r="T61" s="3">
        <f>'Chart of Accounts'!I42</f>
        <v>0</v>
      </c>
      <c r="AA61" s="3" t="s">
        <v>170</v>
      </c>
      <c r="AB61" s="3" t="str">
        <f t="shared" si="57"/>
        <v/>
      </c>
      <c r="AC61" s="3">
        <v>704</v>
      </c>
      <c r="AD61" s="3" t="str">
        <f t="shared" si="58"/>
        <v>035</v>
      </c>
      <c r="AG61" s="3">
        <v>110</v>
      </c>
      <c r="AH61" s="3" t="str">
        <f>Summary!$B$2</f>
        <v>USD</v>
      </c>
      <c r="AI61" s="3">
        <f t="shared" si="60"/>
        <v>0</v>
      </c>
      <c r="AJ61" s="3">
        <f t="shared" si="61"/>
        <v>0</v>
      </c>
      <c r="AK61" s="3">
        <f t="shared" si="62"/>
        <v>0</v>
      </c>
      <c r="AL61" s="3">
        <f t="shared" si="63"/>
        <v>0</v>
      </c>
      <c r="AM61" s="3">
        <f t="shared" si="64"/>
        <v>0</v>
      </c>
      <c r="AN61" s="3">
        <f t="shared" si="65"/>
        <v>0</v>
      </c>
      <c r="AO61" s="3">
        <f t="shared" si="66"/>
        <v>0</v>
      </c>
      <c r="AP61" s="3">
        <f t="shared" si="67"/>
        <v>0</v>
      </c>
      <c r="AQ61" s="3">
        <f t="shared" si="68"/>
        <v>0</v>
      </c>
      <c r="AR61" s="3">
        <f t="shared" si="69"/>
        <v>0</v>
      </c>
      <c r="AS61" s="3">
        <f t="shared" si="70"/>
        <v>0</v>
      </c>
      <c r="AT61" s="3">
        <f t="shared" si="71"/>
        <v>0</v>
      </c>
    </row>
    <row r="62" spans="1:46" x14ac:dyDescent="0.55000000000000004">
      <c r="B62" s="43"/>
      <c r="C62" s="180"/>
      <c r="D62" s="180"/>
      <c r="E62" s="180"/>
      <c r="F62" s="180"/>
      <c r="G62" s="180"/>
      <c r="H62" s="180"/>
      <c r="I62" s="180"/>
      <c r="J62" s="180"/>
      <c r="K62" s="180"/>
      <c r="L62" s="180"/>
      <c r="M62" s="180"/>
      <c r="N62" s="180"/>
      <c r="O62" s="180"/>
      <c r="T62" s="3">
        <f>'Chart of Accounts'!I43</f>
        <v>0</v>
      </c>
    </row>
    <row r="63" spans="1:46" x14ac:dyDescent="0.55000000000000004">
      <c r="A63" s="177" t="s">
        <v>283</v>
      </c>
      <c r="B63" s="43"/>
      <c r="C63" s="75"/>
      <c r="D63" s="75"/>
      <c r="E63" s="75"/>
      <c r="F63" s="75"/>
      <c r="G63" s="75"/>
      <c r="H63" s="75"/>
      <c r="I63" s="75"/>
      <c r="J63" s="75"/>
      <c r="K63" s="75"/>
      <c r="L63" s="75"/>
      <c r="M63" s="75"/>
      <c r="N63" s="75"/>
      <c r="O63" s="75"/>
      <c r="T63" s="3">
        <f>'Chart of Accounts'!I44</f>
        <v>0</v>
      </c>
    </row>
    <row r="64" spans="1:46" x14ac:dyDescent="0.55000000000000004">
      <c r="A64" s="3">
        <v>7004</v>
      </c>
      <c r="B64" s="43" t="str">
        <f>IF(ISTEXT("ET-"&amp;VLOOKUP(A64,'Chart of Accounts'!$B$5:$C$50,2,FALSE)),"ET-"&amp;VLOOKUP(A64,'Chart of Accounts'!$B$5:$C$50,2,FALSE),"")</f>
        <v>ET-Badges &amp; Pins</v>
      </c>
      <c r="C64" s="76"/>
      <c r="D64" s="76"/>
      <c r="E64" s="76"/>
      <c r="F64" s="76"/>
      <c r="G64" s="76"/>
      <c r="H64" s="76"/>
      <c r="I64" s="76"/>
      <c r="J64" s="76"/>
      <c r="K64" s="76"/>
      <c r="L64" s="76"/>
      <c r="M64" s="76"/>
      <c r="N64" s="76"/>
      <c r="O64" s="75">
        <f t="shared" ref="O64:O71" si="73">SUM(C64:N64)</f>
        <v>0</v>
      </c>
      <c r="T64" s="3">
        <f>'Chart of Accounts'!I46</f>
        <v>0</v>
      </c>
    </row>
    <row r="65" spans="1:46" x14ac:dyDescent="0.55000000000000004">
      <c r="A65" s="3">
        <v>7006</v>
      </c>
      <c r="B65" s="43" t="str">
        <f>IF(ISTEXT("ET-"&amp;VLOOKUP(A65,'Chart of Accounts'!$B$5:$C$50,2,FALSE)),"ET-"&amp;VLOOKUP(A65,'Chart of Accounts'!$B$5:$C$50,2,FALSE),"")</f>
        <v>ET-Educational Materials</v>
      </c>
      <c r="C65" s="76"/>
      <c r="D65" s="76"/>
      <c r="E65" s="76"/>
      <c r="F65" s="76"/>
      <c r="G65" s="76"/>
      <c r="H65" s="76"/>
      <c r="I65" s="76"/>
      <c r="J65" s="76"/>
      <c r="K65" s="76"/>
      <c r="L65" s="76"/>
      <c r="M65" s="76"/>
      <c r="N65" s="76"/>
      <c r="O65" s="75">
        <f t="shared" si="73"/>
        <v>0</v>
      </c>
      <c r="T65" s="3">
        <f>'Chart of Accounts'!I47</f>
        <v>0</v>
      </c>
      <c r="AA65" s="3" t="s">
        <v>170</v>
      </c>
      <c r="AB65" s="3" t="str">
        <f t="shared" ref="AB65:AB68" si="74">IF(A64="","",A64&amp;"-000000")</f>
        <v>7004-000000</v>
      </c>
      <c r="AC65" s="3">
        <v>706</v>
      </c>
      <c r="AD65" s="3" t="str">
        <f t="shared" ref="AD65:AD72" si="75">IF(LEN($O$1)=3,$O$1,IF(LEN($O$1)=2,0&amp;$O$1,IF(LEN($O$1)=1,0&amp;0&amp;$O$1,"ERROR")))</f>
        <v>035</v>
      </c>
      <c r="AG65" s="3">
        <v>110</v>
      </c>
      <c r="AH65" s="3" t="str">
        <f>Summary!$B$2</f>
        <v>USD</v>
      </c>
      <c r="AI65" s="3">
        <f t="shared" ref="AI65" si="76">IF(C64="",0,C64)</f>
        <v>0</v>
      </c>
      <c r="AJ65" s="3">
        <f t="shared" ref="AJ65" si="77">IF(D64="",0,D64)</f>
        <v>0</v>
      </c>
      <c r="AK65" s="3">
        <f t="shared" ref="AK65" si="78">IF(E64="",0,E64)</f>
        <v>0</v>
      </c>
      <c r="AL65" s="3">
        <f t="shared" ref="AL65" si="79">IF(F64="",0,F64)</f>
        <v>0</v>
      </c>
      <c r="AM65" s="3">
        <f t="shared" ref="AM65" si="80">IF(G64="",0,G64)</f>
        <v>0</v>
      </c>
      <c r="AN65" s="3">
        <f t="shared" ref="AN65" si="81">IF(H64="",0,H64)</f>
        <v>0</v>
      </c>
      <c r="AO65" s="3">
        <f t="shared" ref="AO65" si="82">IF(I64="",0,I64)</f>
        <v>0</v>
      </c>
      <c r="AP65" s="3">
        <f t="shared" ref="AP65" si="83">IF(J64="",0,J64)</f>
        <v>0</v>
      </c>
      <c r="AQ65" s="3">
        <f t="shared" ref="AQ65" si="84">IF(K64="",0,K64)</f>
        <v>0</v>
      </c>
      <c r="AR65" s="3">
        <f t="shared" ref="AR65" si="85">IF(L64="",0,L64)</f>
        <v>0</v>
      </c>
      <c r="AS65" s="3">
        <f t="shared" ref="AS65" si="86">IF(M64="",0,M64)</f>
        <v>0</v>
      </c>
      <c r="AT65" s="3">
        <f t="shared" ref="AT65" si="87">IF(N64="",0,N64)</f>
        <v>0</v>
      </c>
    </row>
    <row r="66" spans="1:46" ht="34.799999999999997" x14ac:dyDescent="0.55000000000000004">
      <c r="A66" s="3">
        <v>7010</v>
      </c>
      <c r="B66" s="43" t="str">
        <f>IF(ISTEXT("ET-"&amp;VLOOKUP(A66,'Chart of Accounts'!$B$5:$C$50,2,FALSE)),"ET-"&amp;VLOOKUP(A66,'Chart of Accounts'!$B$5:$C$50,2,FALSE),"")</f>
        <v>ET-Awards Expense (Trophies, Plaques, Ribbons &amp; Certificates)</v>
      </c>
      <c r="C66" s="76"/>
      <c r="D66" s="76"/>
      <c r="E66" s="76"/>
      <c r="F66" s="76"/>
      <c r="G66" s="76"/>
      <c r="H66" s="76"/>
      <c r="I66" s="76"/>
      <c r="J66" s="76"/>
      <c r="K66" s="76"/>
      <c r="L66" s="76"/>
      <c r="M66" s="76"/>
      <c r="N66" s="76"/>
      <c r="O66" s="75">
        <f t="shared" si="73"/>
        <v>0</v>
      </c>
      <c r="T66" s="3">
        <f>'Chart of Accounts'!I48</f>
        <v>0</v>
      </c>
      <c r="AA66" s="3" t="s">
        <v>170</v>
      </c>
      <c r="AB66" s="3" t="str">
        <f t="shared" si="74"/>
        <v>7006-000000</v>
      </c>
      <c r="AC66" s="3">
        <v>706</v>
      </c>
      <c r="AD66" s="3" t="str">
        <f t="shared" si="75"/>
        <v>035</v>
      </c>
      <c r="AG66" s="3">
        <v>110</v>
      </c>
      <c r="AH66" s="3" t="str">
        <f>Summary!$B$2</f>
        <v>USD</v>
      </c>
      <c r="AI66" s="3">
        <f t="shared" ref="AI66:AI68" si="88">IF(C65="",0,C65)</f>
        <v>0</v>
      </c>
      <c r="AJ66" s="3">
        <f t="shared" ref="AJ66:AJ68" si="89">IF(D65="",0,D65)</f>
        <v>0</v>
      </c>
      <c r="AK66" s="3">
        <f t="shared" ref="AK66:AK68" si="90">IF(E65="",0,E65)</f>
        <v>0</v>
      </c>
      <c r="AL66" s="3">
        <f t="shared" ref="AL66:AL68" si="91">IF(F65="",0,F65)</f>
        <v>0</v>
      </c>
      <c r="AM66" s="3">
        <f t="shared" ref="AM66:AM68" si="92">IF(G65="",0,G65)</f>
        <v>0</v>
      </c>
      <c r="AN66" s="3">
        <f t="shared" ref="AN66:AN68" si="93">IF(H65="",0,H65)</f>
        <v>0</v>
      </c>
      <c r="AO66" s="3">
        <f t="shared" ref="AO66:AO68" si="94">IF(I65="",0,I65)</f>
        <v>0</v>
      </c>
      <c r="AP66" s="3">
        <f t="shared" ref="AP66:AP68" si="95">IF(J65="",0,J65)</f>
        <v>0</v>
      </c>
      <c r="AQ66" s="3">
        <f t="shared" ref="AQ66:AQ68" si="96">IF(K65="",0,K65)</f>
        <v>0</v>
      </c>
      <c r="AR66" s="3">
        <f t="shared" ref="AR66:AR68" si="97">IF(L65="",0,L65)</f>
        <v>0</v>
      </c>
      <c r="AS66" s="3">
        <f t="shared" ref="AS66:AS68" si="98">IF(M65="",0,M65)</f>
        <v>0</v>
      </c>
      <c r="AT66" s="3">
        <f t="shared" ref="AT66:AT68" si="99">IF(N65="",0,N65)</f>
        <v>0</v>
      </c>
    </row>
    <row r="67" spans="1:46" x14ac:dyDescent="0.55000000000000004">
      <c r="A67" s="3">
        <v>7082</v>
      </c>
      <c r="B67" s="43" t="str">
        <f>IF(ISTEXT("ET-"&amp;VLOOKUP(A67,'Chart of Accounts'!$B$5:$C$50,2,FALSE)),"ET-"&amp;VLOOKUP(A67,'Chart of Accounts'!$B$5:$C$50,2,FALSE),"")</f>
        <v>ET-Incentives</v>
      </c>
      <c r="C67" s="76"/>
      <c r="D67" s="76"/>
      <c r="E67" s="76"/>
      <c r="F67" s="76"/>
      <c r="G67" s="76"/>
      <c r="H67" s="76"/>
      <c r="I67" s="76"/>
      <c r="J67" s="76"/>
      <c r="K67" s="76"/>
      <c r="L67" s="76"/>
      <c r="M67" s="76"/>
      <c r="N67" s="76"/>
      <c r="O67" s="75">
        <f t="shared" si="73"/>
        <v>0</v>
      </c>
      <c r="T67" s="3">
        <f>'Chart of Accounts'!I49</f>
        <v>0</v>
      </c>
      <c r="AA67" s="3" t="s">
        <v>170</v>
      </c>
      <c r="AB67" s="3" t="str">
        <f t="shared" si="74"/>
        <v>7010-000000</v>
      </c>
      <c r="AC67" s="3">
        <v>706</v>
      </c>
      <c r="AD67" s="3" t="str">
        <f t="shared" si="75"/>
        <v>035</v>
      </c>
      <c r="AG67" s="3">
        <v>110</v>
      </c>
      <c r="AH67" s="3" t="str">
        <f>Summary!$B$2</f>
        <v>USD</v>
      </c>
      <c r="AI67" s="3">
        <f t="shared" si="88"/>
        <v>0</v>
      </c>
      <c r="AJ67" s="3">
        <f t="shared" si="89"/>
        <v>0</v>
      </c>
      <c r="AK67" s="3">
        <f t="shared" si="90"/>
        <v>0</v>
      </c>
      <c r="AL67" s="3">
        <f t="shared" si="91"/>
        <v>0</v>
      </c>
      <c r="AM67" s="3">
        <f t="shared" si="92"/>
        <v>0</v>
      </c>
      <c r="AN67" s="3">
        <f t="shared" si="93"/>
        <v>0</v>
      </c>
      <c r="AO67" s="3">
        <f t="shared" si="94"/>
        <v>0</v>
      </c>
      <c r="AP67" s="3">
        <f t="shared" si="95"/>
        <v>0</v>
      </c>
      <c r="AQ67" s="3">
        <f t="shared" si="96"/>
        <v>0</v>
      </c>
      <c r="AR67" s="3">
        <f t="shared" si="97"/>
        <v>0</v>
      </c>
      <c r="AS67" s="3">
        <f t="shared" si="98"/>
        <v>0</v>
      </c>
      <c r="AT67" s="3">
        <f t="shared" si="99"/>
        <v>0</v>
      </c>
    </row>
    <row r="68" spans="1:46" x14ac:dyDescent="0.55000000000000004">
      <c r="A68" s="83"/>
      <c r="B68" s="43" t="str">
        <f>IF(ISTEXT("ET-"&amp;VLOOKUP(A68,'Chart of Accounts'!$B$5:$C$54,2,FALSE)),"ET-"&amp;VLOOKUP(A68,'Chart of Accounts'!$B$5:$C$54,2,FALSE),"")</f>
        <v/>
      </c>
      <c r="C68" s="76"/>
      <c r="D68" s="76"/>
      <c r="E68" s="76"/>
      <c r="F68" s="76"/>
      <c r="G68" s="76"/>
      <c r="H68" s="76"/>
      <c r="I68" s="76"/>
      <c r="J68" s="76"/>
      <c r="K68" s="76"/>
      <c r="L68" s="76"/>
      <c r="M68" s="76"/>
      <c r="N68" s="76"/>
      <c r="O68" s="75">
        <f t="shared" si="73"/>
        <v>0</v>
      </c>
      <c r="T68" s="3">
        <f>'Chart of Accounts'!I50</f>
        <v>0</v>
      </c>
      <c r="AA68" s="3" t="s">
        <v>170</v>
      </c>
      <c r="AB68" s="3" t="str">
        <f t="shared" si="74"/>
        <v>7082-000000</v>
      </c>
      <c r="AC68" s="3">
        <v>706</v>
      </c>
      <c r="AD68" s="3" t="str">
        <f t="shared" si="75"/>
        <v>035</v>
      </c>
      <c r="AG68" s="3">
        <v>110</v>
      </c>
      <c r="AH68" s="3" t="str">
        <f>Summary!$B$2</f>
        <v>USD</v>
      </c>
      <c r="AI68" s="3">
        <f t="shared" si="88"/>
        <v>0</v>
      </c>
      <c r="AJ68" s="3">
        <f t="shared" si="89"/>
        <v>0</v>
      </c>
      <c r="AK68" s="3">
        <f t="shared" si="90"/>
        <v>0</v>
      </c>
      <c r="AL68" s="3">
        <f t="shared" si="91"/>
        <v>0</v>
      </c>
      <c r="AM68" s="3">
        <f t="shared" si="92"/>
        <v>0</v>
      </c>
      <c r="AN68" s="3">
        <f t="shared" si="93"/>
        <v>0</v>
      </c>
      <c r="AO68" s="3">
        <f t="shared" si="94"/>
        <v>0</v>
      </c>
      <c r="AP68" s="3">
        <f t="shared" si="95"/>
        <v>0</v>
      </c>
      <c r="AQ68" s="3">
        <f t="shared" si="96"/>
        <v>0</v>
      </c>
      <c r="AR68" s="3">
        <f t="shared" si="97"/>
        <v>0</v>
      </c>
      <c r="AS68" s="3">
        <f t="shared" si="98"/>
        <v>0</v>
      </c>
      <c r="AT68" s="3">
        <f t="shared" si="99"/>
        <v>0</v>
      </c>
    </row>
    <row r="69" spans="1:46" x14ac:dyDescent="0.55000000000000004">
      <c r="A69" s="83"/>
      <c r="B69" s="43" t="str">
        <f>IF(ISTEXT("ET-"&amp;VLOOKUP(A69,'Chart of Accounts'!$B$5:$C$54,2,FALSE)),"ET-"&amp;VLOOKUP(A69,'Chart of Accounts'!$B$5:$C$54,2,FALSE),"")</f>
        <v/>
      </c>
      <c r="C69" s="76"/>
      <c r="D69" s="76"/>
      <c r="E69" s="76"/>
      <c r="F69" s="76"/>
      <c r="G69" s="76"/>
      <c r="H69" s="76"/>
      <c r="I69" s="76"/>
      <c r="J69" s="76"/>
      <c r="K69" s="76"/>
      <c r="L69" s="76"/>
      <c r="M69" s="76"/>
      <c r="N69" s="76"/>
      <c r="O69" s="75">
        <f t="shared" si="73"/>
        <v>0</v>
      </c>
      <c r="T69" s="3">
        <f>'Chart of Accounts'!I52</f>
        <v>0</v>
      </c>
      <c r="AA69" s="3" t="s">
        <v>170</v>
      </c>
      <c r="AB69" s="3" t="str">
        <f>IF(A68="","",A68&amp;"-000000")</f>
        <v/>
      </c>
      <c r="AC69" s="3">
        <v>706</v>
      </c>
      <c r="AD69" s="3" t="str">
        <f t="shared" si="75"/>
        <v>035</v>
      </c>
      <c r="AG69" s="3">
        <v>110</v>
      </c>
      <c r="AH69" s="3" t="str">
        <f>Summary!$B$2</f>
        <v>USD</v>
      </c>
      <c r="AI69" s="3">
        <f t="shared" ref="AI69:AT72" si="100">IF(C68="",0,C68)</f>
        <v>0</v>
      </c>
      <c r="AJ69" s="3">
        <f t="shared" si="100"/>
        <v>0</v>
      </c>
      <c r="AK69" s="3">
        <f t="shared" si="100"/>
        <v>0</v>
      </c>
      <c r="AL69" s="3">
        <f t="shared" si="100"/>
        <v>0</v>
      </c>
      <c r="AM69" s="3">
        <f t="shared" si="100"/>
        <v>0</v>
      </c>
      <c r="AN69" s="3">
        <f t="shared" si="100"/>
        <v>0</v>
      </c>
      <c r="AO69" s="3">
        <f t="shared" si="100"/>
        <v>0</v>
      </c>
      <c r="AP69" s="3">
        <f t="shared" si="100"/>
        <v>0</v>
      </c>
      <c r="AQ69" s="3">
        <f t="shared" si="100"/>
        <v>0</v>
      </c>
      <c r="AR69" s="3">
        <f t="shared" si="100"/>
        <v>0</v>
      </c>
      <c r="AS69" s="3">
        <f t="shared" si="100"/>
        <v>0</v>
      </c>
      <c r="AT69" s="3">
        <f t="shared" si="100"/>
        <v>0</v>
      </c>
    </row>
    <row r="70" spans="1:46" x14ac:dyDescent="0.55000000000000004">
      <c r="A70" s="83"/>
      <c r="B70" s="43" t="str">
        <f>IF(ISTEXT("ET-"&amp;VLOOKUP(A70,'Chart of Accounts'!$B$5:$C$54,2,FALSE)),"ET-"&amp;VLOOKUP(A70,'Chart of Accounts'!$B$5:$C$54,2,FALSE),"")</f>
        <v/>
      </c>
      <c r="C70" s="76"/>
      <c r="D70" s="76"/>
      <c r="E70" s="76"/>
      <c r="F70" s="76"/>
      <c r="G70" s="76"/>
      <c r="H70" s="76"/>
      <c r="I70" s="76"/>
      <c r="J70" s="76"/>
      <c r="K70" s="76"/>
      <c r="L70" s="76"/>
      <c r="M70" s="76"/>
      <c r="N70" s="76"/>
      <c r="O70" s="75">
        <f t="shared" si="73"/>
        <v>0</v>
      </c>
      <c r="AA70" s="3" t="s">
        <v>170</v>
      </c>
      <c r="AB70" s="3" t="str">
        <f>IF(A69="","",A69&amp;"-000000")</f>
        <v/>
      </c>
      <c r="AC70" s="3">
        <v>706</v>
      </c>
      <c r="AD70" s="3" t="str">
        <f t="shared" si="75"/>
        <v>035</v>
      </c>
      <c r="AG70" s="3">
        <v>110</v>
      </c>
      <c r="AH70" s="3" t="str">
        <f>Summary!$B$2</f>
        <v>USD</v>
      </c>
      <c r="AI70" s="3">
        <f t="shared" si="100"/>
        <v>0</v>
      </c>
      <c r="AJ70" s="3">
        <f t="shared" si="100"/>
        <v>0</v>
      </c>
      <c r="AK70" s="3">
        <f t="shared" si="100"/>
        <v>0</v>
      </c>
      <c r="AL70" s="3">
        <f t="shared" si="100"/>
        <v>0</v>
      </c>
      <c r="AM70" s="3">
        <f t="shared" si="100"/>
        <v>0</v>
      </c>
      <c r="AN70" s="3">
        <f t="shared" si="100"/>
        <v>0</v>
      </c>
      <c r="AO70" s="3">
        <f t="shared" si="100"/>
        <v>0</v>
      </c>
      <c r="AP70" s="3">
        <f t="shared" si="100"/>
        <v>0</v>
      </c>
      <c r="AQ70" s="3">
        <f t="shared" si="100"/>
        <v>0</v>
      </c>
      <c r="AR70" s="3">
        <f t="shared" si="100"/>
        <v>0</v>
      </c>
      <c r="AS70" s="3">
        <f t="shared" si="100"/>
        <v>0</v>
      </c>
      <c r="AT70" s="3">
        <f t="shared" si="100"/>
        <v>0</v>
      </c>
    </row>
    <row r="71" spans="1:46" x14ac:dyDescent="0.55000000000000004">
      <c r="A71" s="83"/>
      <c r="B71" s="43" t="str">
        <f>IF(ISTEXT("ET-"&amp;VLOOKUP(A71,'Chart of Accounts'!$B$5:$C$54,2,FALSE)),"ET-"&amp;VLOOKUP(A71,'Chart of Accounts'!$B$5:$C$54,2,FALSE),"")</f>
        <v/>
      </c>
      <c r="C71" s="76"/>
      <c r="D71" s="76"/>
      <c r="E71" s="76"/>
      <c r="F71" s="76"/>
      <c r="G71" s="76"/>
      <c r="H71" s="76"/>
      <c r="I71" s="76"/>
      <c r="J71" s="76"/>
      <c r="K71" s="76"/>
      <c r="L71" s="76"/>
      <c r="M71" s="76"/>
      <c r="N71" s="76"/>
      <c r="O71" s="75">
        <f t="shared" si="73"/>
        <v>0</v>
      </c>
      <c r="AA71" s="3" t="s">
        <v>170</v>
      </c>
      <c r="AB71" s="3" t="str">
        <f>IF(A70="","",A70&amp;"-000000")</f>
        <v/>
      </c>
      <c r="AC71" s="3">
        <v>706</v>
      </c>
      <c r="AD71" s="3" t="str">
        <f t="shared" si="75"/>
        <v>035</v>
      </c>
      <c r="AG71" s="3">
        <v>110</v>
      </c>
      <c r="AH71" s="3" t="str">
        <f>Summary!$B$2</f>
        <v>USD</v>
      </c>
      <c r="AI71" s="3">
        <f t="shared" si="100"/>
        <v>0</v>
      </c>
      <c r="AJ71" s="3">
        <f t="shared" si="100"/>
        <v>0</v>
      </c>
      <c r="AK71" s="3">
        <f t="shared" si="100"/>
        <v>0</v>
      </c>
      <c r="AL71" s="3">
        <f t="shared" si="100"/>
        <v>0</v>
      </c>
      <c r="AM71" s="3">
        <f t="shared" si="100"/>
        <v>0</v>
      </c>
      <c r="AN71" s="3">
        <f t="shared" si="100"/>
        <v>0</v>
      </c>
      <c r="AO71" s="3">
        <f t="shared" si="100"/>
        <v>0</v>
      </c>
      <c r="AP71" s="3">
        <f t="shared" si="100"/>
        <v>0</v>
      </c>
      <c r="AQ71" s="3">
        <f t="shared" si="100"/>
        <v>0</v>
      </c>
      <c r="AR71" s="3">
        <f t="shared" si="100"/>
        <v>0</v>
      </c>
      <c r="AS71" s="3">
        <f t="shared" si="100"/>
        <v>0</v>
      </c>
      <c r="AT71" s="3">
        <f t="shared" si="100"/>
        <v>0</v>
      </c>
    </row>
    <row r="72" spans="1:46" x14ac:dyDescent="0.55000000000000004">
      <c r="A72" s="177" t="s">
        <v>302</v>
      </c>
      <c r="C72" s="178">
        <f t="shared" ref="C72:O72" si="101">SUM(C64:C71)</f>
        <v>0</v>
      </c>
      <c r="D72" s="178">
        <f t="shared" si="101"/>
        <v>0</v>
      </c>
      <c r="E72" s="178">
        <f t="shared" si="101"/>
        <v>0</v>
      </c>
      <c r="F72" s="178">
        <f t="shared" si="101"/>
        <v>0</v>
      </c>
      <c r="G72" s="178">
        <f t="shared" si="101"/>
        <v>0</v>
      </c>
      <c r="H72" s="178">
        <f t="shared" si="101"/>
        <v>0</v>
      </c>
      <c r="I72" s="178">
        <f t="shared" si="101"/>
        <v>0</v>
      </c>
      <c r="J72" s="178">
        <f t="shared" si="101"/>
        <v>0</v>
      </c>
      <c r="K72" s="178">
        <f t="shared" si="101"/>
        <v>0</v>
      </c>
      <c r="L72" s="178">
        <f t="shared" si="101"/>
        <v>0</v>
      </c>
      <c r="M72" s="178">
        <f t="shared" si="101"/>
        <v>0</v>
      </c>
      <c r="N72" s="178">
        <f t="shared" si="101"/>
        <v>0</v>
      </c>
      <c r="O72" s="178">
        <f t="shared" si="101"/>
        <v>0</v>
      </c>
      <c r="AA72" s="3" t="s">
        <v>170</v>
      </c>
      <c r="AB72" s="3" t="str">
        <f>IF(A71="","",A71&amp;"-000000")</f>
        <v/>
      </c>
      <c r="AC72" s="3">
        <v>706</v>
      </c>
      <c r="AD72" s="3" t="str">
        <f t="shared" si="75"/>
        <v>035</v>
      </c>
      <c r="AG72" s="3">
        <v>110</v>
      </c>
      <c r="AH72" s="3" t="str">
        <f>Summary!$B$2</f>
        <v>USD</v>
      </c>
      <c r="AI72" s="3">
        <f t="shared" si="100"/>
        <v>0</v>
      </c>
      <c r="AJ72" s="3">
        <f t="shared" si="100"/>
        <v>0</v>
      </c>
      <c r="AK72" s="3">
        <f t="shared" si="100"/>
        <v>0</v>
      </c>
      <c r="AL72" s="3">
        <f t="shared" si="100"/>
        <v>0</v>
      </c>
      <c r="AM72" s="3">
        <f t="shared" si="100"/>
        <v>0</v>
      </c>
      <c r="AN72" s="3">
        <f t="shared" si="100"/>
        <v>0</v>
      </c>
      <c r="AO72" s="3">
        <f t="shared" si="100"/>
        <v>0</v>
      </c>
      <c r="AP72" s="3">
        <f t="shared" si="100"/>
        <v>0</v>
      </c>
      <c r="AQ72" s="3">
        <f t="shared" si="100"/>
        <v>0</v>
      </c>
      <c r="AR72" s="3">
        <f t="shared" si="100"/>
        <v>0</v>
      </c>
      <c r="AS72" s="3">
        <f t="shared" si="100"/>
        <v>0</v>
      </c>
      <c r="AT72" s="3">
        <f t="shared" si="100"/>
        <v>0</v>
      </c>
    </row>
    <row r="73" spans="1:46" x14ac:dyDescent="0.55000000000000004">
      <c r="B73" s="43"/>
      <c r="C73" s="180"/>
      <c r="D73" s="180"/>
      <c r="E73" s="180"/>
      <c r="F73" s="180"/>
      <c r="G73" s="180"/>
      <c r="H73" s="180"/>
      <c r="I73" s="180"/>
      <c r="J73" s="180"/>
      <c r="K73" s="180"/>
      <c r="L73" s="180"/>
      <c r="M73" s="180"/>
      <c r="N73" s="180"/>
      <c r="O73" s="180"/>
    </row>
    <row r="74" spans="1:46" x14ac:dyDescent="0.55000000000000004">
      <c r="A74" s="177" t="s">
        <v>303</v>
      </c>
      <c r="B74" s="43"/>
      <c r="C74" s="75"/>
      <c r="D74" s="75"/>
      <c r="E74" s="75"/>
      <c r="F74" s="75"/>
      <c r="G74" s="75"/>
      <c r="H74" s="75"/>
      <c r="I74" s="75"/>
      <c r="J74" s="75"/>
      <c r="K74" s="75"/>
      <c r="L74" s="75"/>
      <c r="M74" s="75"/>
      <c r="N74" s="75"/>
      <c r="O74" s="75"/>
    </row>
    <row r="75" spans="1:46" x14ac:dyDescent="0.55000000000000004">
      <c r="A75" s="3">
        <v>7004</v>
      </c>
      <c r="B75" s="43" t="str">
        <f>IF(ISTEXT("ET-"&amp;VLOOKUP(A75,'Chart of Accounts'!$B$5:$C$50,2,FALSE)),"ET-"&amp;VLOOKUP(A75,'Chart of Accounts'!$B$5:$C$50,2,FALSE),"")</f>
        <v>ET-Badges &amp; Pins</v>
      </c>
      <c r="C75" s="76"/>
      <c r="D75" s="76"/>
      <c r="E75" s="76"/>
      <c r="F75" s="76"/>
      <c r="G75" s="76"/>
      <c r="H75" s="76"/>
      <c r="I75" s="76"/>
      <c r="J75" s="76"/>
      <c r="K75" s="76"/>
      <c r="L75" s="76"/>
      <c r="M75" s="76"/>
      <c r="N75" s="76"/>
      <c r="O75" s="75">
        <f t="shared" ref="O75:O82" si="102">SUM(C75:N75)</f>
        <v>0</v>
      </c>
    </row>
    <row r="76" spans="1:46" x14ac:dyDescent="0.55000000000000004">
      <c r="A76" s="3">
        <v>7006</v>
      </c>
      <c r="B76" s="43" t="str">
        <f>IF(ISTEXT("ET-"&amp;VLOOKUP(A76,'Chart of Accounts'!$B$5:$C$50,2,FALSE)),"ET-"&amp;VLOOKUP(A76,'Chart of Accounts'!$B$5:$C$50,2,FALSE),"")</f>
        <v>ET-Educational Materials</v>
      </c>
      <c r="C76" s="76"/>
      <c r="D76" s="76"/>
      <c r="E76" s="76"/>
      <c r="F76" s="76"/>
      <c r="G76" s="76"/>
      <c r="H76" s="76"/>
      <c r="I76" s="76"/>
      <c r="J76" s="76"/>
      <c r="K76" s="76"/>
      <c r="L76" s="76"/>
      <c r="M76" s="76"/>
      <c r="N76" s="76"/>
      <c r="O76" s="75">
        <f t="shared" si="102"/>
        <v>0</v>
      </c>
      <c r="AA76" s="3" t="s">
        <v>170</v>
      </c>
      <c r="AB76" s="3" t="str">
        <f>IF(A75="","",A75&amp;"-000000")</f>
        <v>7004-000000</v>
      </c>
      <c r="AC76" s="3">
        <v>705</v>
      </c>
      <c r="AD76" s="3" t="str">
        <f t="shared" ref="AD76:AD83" si="103">IF(LEN($O$1)=3,$O$1,IF(LEN($O$1)=2,0&amp;$O$1,IF(LEN($O$1)=1,0&amp;0&amp;$O$1,"ERROR")))</f>
        <v>035</v>
      </c>
      <c r="AG76" s="3">
        <v>110</v>
      </c>
      <c r="AH76" s="3" t="str">
        <f>Summary!$B$2</f>
        <v>USD</v>
      </c>
      <c r="AI76" s="3">
        <f t="shared" ref="AI76:AT76" si="104">IF(C75="",0,C75)</f>
        <v>0</v>
      </c>
      <c r="AJ76" s="3">
        <f t="shared" si="104"/>
        <v>0</v>
      </c>
      <c r="AK76" s="3">
        <f t="shared" si="104"/>
        <v>0</v>
      </c>
      <c r="AL76" s="3">
        <f t="shared" si="104"/>
        <v>0</v>
      </c>
      <c r="AM76" s="3">
        <f t="shared" si="104"/>
        <v>0</v>
      </c>
      <c r="AN76" s="3">
        <f t="shared" si="104"/>
        <v>0</v>
      </c>
      <c r="AO76" s="3">
        <f t="shared" si="104"/>
        <v>0</v>
      </c>
      <c r="AP76" s="3">
        <f t="shared" si="104"/>
        <v>0</v>
      </c>
      <c r="AQ76" s="3">
        <f t="shared" si="104"/>
        <v>0</v>
      </c>
      <c r="AR76" s="3">
        <f t="shared" si="104"/>
        <v>0</v>
      </c>
      <c r="AS76" s="3">
        <f t="shared" si="104"/>
        <v>0</v>
      </c>
      <c r="AT76" s="3">
        <f t="shared" si="104"/>
        <v>0</v>
      </c>
    </row>
    <row r="77" spans="1:46" ht="18.75" customHeight="1" x14ac:dyDescent="0.55000000000000004">
      <c r="A77" s="3">
        <v>7010</v>
      </c>
      <c r="B77" s="43" t="str">
        <f>IF(ISTEXT("ET-"&amp;VLOOKUP(A77,'Chart of Accounts'!$B$5:$C$50,2,FALSE)),"ET-"&amp;VLOOKUP(A77,'Chart of Accounts'!$B$5:$C$50,2,FALSE),"")</f>
        <v>ET-Awards Expense (Trophies, Plaques, Ribbons &amp; Certificates)</v>
      </c>
      <c r="C77" s="76"/>
      <c r="D77" s="76"/>
      <c r="E77" s="76"/>
      <c r="F77" s="76"/>
      <c r="G77" s="76"/>
      <c r="H77" s="76"/>
      <c r="I77" s="76"/>
      <c r="J77" s="76"/>
      <c r="K77" s="76"/>
      <c r="L77" s="76"/>
      <c r="M77" s="76"/>
      <c r="N77" s="76"/>
      <c r="O77" s="75">
        <f t="shared" si="102"/>
        <v>0</v>
      </c>
      <c r="AA77" s="3" t="s">
        <v>170</v>
      </c>
      <c r="AB77" s="3" t="str">
        <f t="shared" ref="AB77:AB79" si="105">IF(A76="","",A76&amp;"-000000")</f>
        <v>7006-000000</v>
      </c>
      <c r="AC77" s="3">
        <v>705</v>
      </c>
      <c r="AD77" s="3" t="str">
        <f t="shared" si="103"/>
        <v>035</v>
      </c>
      <c r="AG77" s="3">
        <v>110</v>
      </c>
      <c r="AH77" s="3" t="str">
        <f>Summary!$B$2</f>
        <v>USD</v>
      </c>
      <c r="AI77" s="3">
        <f t="shared" ref="AI77:AI79" si="106">IF(C76="",0,C76)</f>
        <v>0</v>
      </c>
      <c r="AJ77" s="3">
        <f t="shared" ref="AJ77:AJ79" si="107">IF(D76="",0,D76)</f>
        <v>0</v>
      </c>
      <c r="AK77" s="3">
        <f t="shared" ref="AK77:AK79" si="108">IF(E76="",0,E76)</f>
        <v>0</v>
      </c>
      <c r="AL77" s="3">
        <f t="shared" ref="AL77:AL79" si="109">IF(F76="",0,F76)</f>
        <v>0</v>
      </c>
      <c r="AM77" s="3">
        <f t="shared" ref="AM77:AM79" si="110">IF(G76="",0,G76)</f>
        <v>0</v>
      </c>
      <c r="AN77" s="3">
        <f t="shared" ref="AN77:AN79" si="111">IF(H76="",0,H76)</f>
        <v>0</v>
      </c>
      <c r="AO77" s="3">
        <f t="shared" ref="AO77:AO79" si="112">IF(I76="",0,I76)</f>
        <v>0</v>
      </c>
      <c r="AP77" s="3">
        <f t="shared" ref="AP77:AP79" si="113">IF(J76="",0,J76)</f>
        <v>0</v>
      </c>
      <c r="AQ77" s="3">
        <f t="shared" ref="AQ77:AQ79" si="114">IF(K76="",0,K76)</f>
        <v>0</v>
      </c>
      <c r="AR77" s="3">
        <f t="shared" ref="AR77:AR79" si="115">IF(L76="",0,L76)</f>
        <v>0</v>
      </c>
      <c r="AS77" s="3">
        <f t="shared" ref="AS77:AS79" si="116">IF(M76="",0,M76)</f>
        <v>0</v>
      </c>
      <c r="AT77" s="3">
        <f t="shared" ref="AT77:AT79" si="117">IF(N76="",0,N76)</f>
        <v>0</v>
      </c>
    </row>
    <row r="78" spans="1:46" x14ac:dyDescent="0.55000000000000004">
      <c r="A78" s="3">
        <v>7082</v>
      </c>
      <c r="B78" s="43" t="str">
        <f>IF(ISTEXT("ET-"&amp;VLOOKUP(A78,'Chart of Accounts'!$B$5:$C$50,2,FALSE)),"ET-"&amp;VLOOKUP(A78,'Chart of Accounts'!$B$5:$C$50,2,FALSE),"")</f>
        <v>ET-Incentives</v>
      </c>
      <c r="C78" s="76"/>
      <c r="D78" s="76"/>
      <c r="E78" s="76"/>
      <c r="F78" s="76">
        <v>171</v>
      </c>
      <c r="G78" s="76">
        <v>171</v>
      </c>
      <c r="H78" s="76">
        <v>171</v>
      </c>
      <c r="I78" s="76">
        <v>342</v>
      </c>
      <c r="J78" s="76">
        <v>342</v>
      </c>
      <c r="K78" s="76">
        <v>342</v>
      </c>
      <c r="L78" s="76">
        <v>171</v>
      </c>
      <c r="M78" s="76">
        <v>171</v>
      </c>
      <c r="N78" s="76">
        <v>170.4</v>
      </c>
      <c r="O78" s="75">
        <f t="shared" si="102"/>
        <v>2051.4</v>
      </c>
      <c r="AA78" s="3" t="s">
        <v>170</v>
      </c>
      <c r="AB78" s="3" t="str">
        <f t="shared" si="105"/>
        <v>7010-000000</v>
      </c>
      <c r="AC78" s="3">
        <v>705</v>
      </c>
      <c r="AD78" s="3" t="str">
        <f t="shared" si="103"/>
        <v>035</v>
      </c>
      <c r="AG78" s="3">
        <v>110</v>
      </c>
      <c r="AH78" s="3" t="str">
        <f>Summary!$B$2</f>
        <v>USD</v>
      </c>
      <c r="AI78" s="3">
        <f t="shared" si="106"/>
        <v>0</v>
      </c>
      <c r="AJ78" s="3">
        <f t="shared" si="107"/>
        <v>0</v>
      </c>
      <c r="AK78" s="3">
        <f t="shared" si="108"/>
        <v>0</v>
      </c>
      <c r="AL78" s="3">
        <f t="shared" si="109"/>
        <v>0</v>
      </c>
      <c r="AM78" s="3">
        <f t="shared" si="110"/>
        <v>0</v>
      </c>
      <c r="AN78" s="3">
        <f t="shared" si="111"/>
        <v>0</v>
      </c>
      <c r="AO78" s="3">
        <f t="shared" si="112"/>
        <v>0</v>
      </c>
      <c r="AP78" s="3">
        <f t="shared" si="113"/>
        <v>0</v>
      </c>
      <c r="AQ78" s="3">
        <f t="shared" si="114"/>
        <v>0</v>
      </c>
      <c r="AR78" s="3">
        <f t="shared" si="115"/>
        <v>0</v>
      </c>
      <c r="AS78" s="3">
        <f t="shared" si="116"/>
        <v>0</v>
      </c>
      <c r="AT78" s="3">
        <f t="shared" si="117"/>
        <v>0</v>
      </c>
    </row>
    <row r="79" spans="1:46" x14ac:dyDescent="0.55000000000000004">
      <c r="A79" s="83"/>
      <c r="B79" s="43" t="str">
        <f>IF(ISTEXT("ET-"&amp;VLOOKUP(A79,'Chart of Accounts'!$B$5:$C$54,2,FALSE)),"ET-"&amp;VLOOKUP(A79,'Chart of Accounts'!$B$5:$C$54,2,FALSE),"")</f>
        <v/>
      </c>
      <c r="C79" s="76"/>
      <c r="D79" s="76"/>
      <c r="E79" s="76"/>
      <c r="F79" s="76"/>
      <c r="G79" s="76"/>
      <c r="H79" s="76"/>
      <c r="I79" s="76"/>
      <c r="J79" s="76"/>
      <c r="K79" s="76"/>
      <c r="L79" s="76"/>
      <c r="M79" s="76"/>
      <c r="N79" s="76"/>
      <c r="O79" s="75">
        <f t="shared" si="102"/>
        <v>0</v>
      </c>
      <c r="AA79" s="3" t="s">
        <v>170</v>
      </c>
      <c r="AB79" s="3" t="str">
        <f t="shared" si="105"/>
        <v>7082-000000</v>
      </c>
      <c r="AC79" s="3">
        <v>705</v>
      </c>
      <c r="AD79" s="3" t="str">
        <f t="shared" si="103"/>
        <v>035</v>
      </c>
      <c r="AG79" s="3">
        <v>110</v>
      </c>
      <c r="AH79" s="3" t="str">
        <f>Summary!$B$2</f>
        <v>USD</v>
      </c>
      <c r="AI79" s="3">
        <f t="shared" si="106"/>
        <v>0</v>
      </c>
      <c r="AJ79" s="3">
        <f t="shared" si="107"/>
        <v>0</v>
      </c>
      <c r="AK79" s="3">
        <f t="shared" si="108"/>
        <v>0</v>
      </c>
      <c r="AL79" s="3">
        <f t="shared" si="109"/>
        <v>171</v>
      </c>
      <c r="AM79" s="3">
        <f t="shared" si="110"/>
        <v>171</v>
      </c>
      <c r="AN79" s="3">
        <f t="shared" si="111"/>
        <v>171</v>
      </c>
      <c r="AO79" s="3">
        <f t="shared" si="112"/>
        <v>342</v>
      </c>
      <c r="AP79" s="3">
        <f t="shared" si="113"/>
        <v>342</v>
      </c>
      <c r="AQ79" s="3">
        <f t="shared" si="114"/>
        <v>342</v>
      </c>
      <c r="AR79" s="3">
        <f t="shared" si="115"/>
        <v>171</v>
      </c>
      <c r="AS79" s="3">
        <f t="shared" si="116"/>
        <v>171</v>
      </c>
      <c r="AT79" s="3">
        <f t="shared" si="117"/>
        <v>170.4</v>
      </c>
    </row>
    <row r="80" spans="1:46" x14ac:dyDescent="0.55000000000000004">
      <c r="A80" s="83"/>
      <c r="B80" s="43" t="str">
        <f>IF(ISTEXT("ET-"&amp;VLOOKUP(A80,'Chart of Accounts'!$B$5:$C$54,2,FALSE)),"ET-"&amp;VLOOKUP(A80,'Chart of Accounts'!$B$5:$C$54,2,FALSE),"")</f>
        <v/>
      </c>
      <c r="C80" s="76"/>
      <c r="D80" s="76"/>
      <c r="E80" s="76"/>
      <c r="F80" s="76"/>
      <c r="G80" s="76"/>
      <c r="H80" s="76"/>
      <c r="I80" s="76"/>
      <c r="J80" s="76"/>
      <c r="K80" s="76"/>
      <c r="L80" s="76"/>
      <c r="M80" s="76"/>
      <c r="N80" s="76"/>
      <c r="O80" s="75">
        <f t="shared" si="102"/>
        <v>0</v>
      </c>
      <c r="AA80" s="3" t="s">
        <v>170</v>
      </c>
      <c r="AB80" s="3" t="str">
        <f>IF(A79="","",A79&amp;"-000000")</f>
        <v/>
      </c>
      <c r="AC80" s="3">
        <v>705</v>
      </c>
      <c r="AD80" s="3" t="str">
        <f t="shared" si="103"/>
        <v>035</v>
      </c>
      <c r="AG80" s="3">
        <v>110</v>
      </c>
      <c r="AH80" s="3" t="str">
        <f>Summary!$B$2</f>
        <v>USD</v>
      </c>
      <c r="AI80" s="3">
        <f t="shared" ref="AI80:AT83" si="118">IF(C79="",0,C79)</f>
        <v>0</v>
      </c>
      <c r="AJ80" s="3">
        <f t="shared" si="118"/>
        <v>0</v>
      </c>
      <c r="AK80" s="3">
        <f t="shared" si="118"/>
        <v>0</v>
      </c>
      <c r="AL80" s="3">
        <f t="shared" si="118"/>
        <v>0</v>
      </c>
      <c r="AM80" s="3">
        <f t="shared" si="118"/>
        <v>0</v>
      </c>
      <c r="AN80" s="3">
        <f t="shared" si="118"/>
        <v>0</v>
      </c>
      <c r="AO80" s="3">
        <f t="shared" si="118"/>
        <v>0</v>
      </c>
      <c r="AP80" s="3">
        <f t="shared" si="118"/>
        <v>0</v>
      </c>
      <c r="AQ80" s="3">
        <f t="shared" si="118"/>
        <v>0</v>
      </c>
      <c r="AR80" s="3">
        <f t="shared" si="118"/>
        <v>0</v>
      </c>
      <c r="AS80" s="3">
        <f t="shared" si="118"/>
        <v>0</v>
      </c>
      <c r="AT80" s="3">
        <f t="shared" si="118"/>
        <v>0</v>
      </c>
    </row>
    <row r="81" spans="1:46" x14ac:dyDescent="0.55000000000000004">
      <c r="A81" s="83"/>
      <c r="B81" s="43" t="str">
        <f>IF(ISTEXT("ET-"&amp;VLOOKUP(A81,'Chart of Accounts'!$B$5:$C$54,2,FALSE)),"ET-"&amp;VLOOKUP(A81,'Chart of Accounts'!$B$5:$C$54,2,FALSE),"")</f>
        <v/>
      </c>
      <c r="C81" s="76"/>
      <c r="D81" s="76"/>
      <c r="E81" s="76"/>
      <c r="F81" s="76"/>
      <c r="G81" s="76"/>
      <c r="H81" s="76"/>
      <c r="I81" s="76"/>
      <c r="J81" s="76"/>
      <c r="K81" s="76"/>
      <c r="L81" s="76"/>
      <c r="M81" s="76"/>
      <c r="N81" s="76"/>
      <c r="O81" s="75">
        <f t="shared" si="102"/>
        <v>0</v>
      </c>
      <c r="AA81" s="3" t="s">
        <v>170</v>
      </c>
      <c r="AB81" s="3" t="str">
        <f>IF(A80="","",A80&amp;"-000000")</f>
        <v/>
      </c>
      <c r="AC81" s="3">
        <v>705</v>
      </c>
      <c r="AD81" s="3" t="str">
        <f t="shared" si="103"/>
        <v>035</v>
      </c>
      <c r="AG81" s="3">
        <v>110</v>
      </c>
      <c r="AH81" s="3" t="str">
        <f>Summary!$B$2</f>
        <v>USD</v>
      </c>
      <c r="AI81" s="3">
        <f t="shared" si="118"/>
        <v>0</v>
      </c>
      <c r="AJ81" s="3">
        <f t="shared" si="118"/>
        <v>0</v>
      </c>
      <c r="AK81" s="3">
        <f t="shared" si="118"/>
        <v>0</v>
      </c>
      <c r="AL81" s="3">
        <f t="shared" si="118"/>
        <v>0</v>
      </c>
      <c r="AM81" s="3">
        <f t="shared" si="118"/>
        <v>0</v>
      </c>
      <c r="AN81" s="3">
        <f t="shared" si="118"/>
        <v>0</v>
      </c>
      <c r="AO81" s="3">
        <f t="shared" si="118"/>
        <v>0</v>
      </c>
      <c r="AP81" s="3">
        <f t="shared" si="118"/>
        <v>0</v>
      </c>
      <c r="AQ81" s="3">
        <f t="shared" si="118"/>
        <v>0</v>
      </c>
      <c r="AR81" s="3">
        <f t="shared" si="118"/>
        <v>0</v>
      </c>
      <c r="AS81" s="3">
        <f t="shared" si="118"/>
        <v>0</v>
      </c>
      <c r="AT81" s="3">
        <f t="shared" si="118"/>
        <v>0</v>
      </c>
    </row>
    <row r="82" spans="1:46" x14ac:dyDescent="0.55000000000000004">
      <c r="A82" s="83"/>
      <c r="B82" s="43" t="str">
        <f>IF(ISTEXT("ET-"&amp;VLOOKUP(A82,'Chart of Accounts'!$B$5:$C$54,2,FALSE)),"ET-"&amp;VLOOKUP(A82,'Chart of Accounts'!$B$5:$C$54,2,FALSE),"")</f>
        <v/>
      </c>
      <c r="C82" s="76"/>
      <c r="D82" s="76"/>
      <c r="E82" s="76"/>
      <c r="F82" s="76"/>
      <c r="G82" s="76"/>
      <c r="H82" s="76"/>
      <c r="I82" s="76"/>
      <c r="J82" s="76"/>
      <c r="K82" s="76"/>
      <c r="L82" s="76"/>
      <c r="M82" s="76"/>
      <c r="N82" s="76"/>
      <c r="O82" s="75">
        <f t="shared" si="102"/>
        <v>0</v>
      </c>
      <c r="AA82" s="3" t="s">
        <v>170</v>
      </c>
      <c r="AB82" s="3" t="str">
        <f>IF(A81="","",A81&amp;"-000000")</f>
        <v/>
      </c>
      <c r="AC82" s="3">
        <v>705</v>
      </c>
      <c r="AD82" s="3" t="str">
        <f t="shared" si="103"/>
        <v>035</v>
      </c>
      <c r="AG82" s="3">
        <v>110</v>
      </c>
      <c r="AH82" s="3" t="str">
        <f>Summary!$B$2</f>
        <v>USD</v>
      </c>
      <c r="AI82" s="3">
        <f t="shared" si="118"/>
        <v>0</v>
      </c>
      <c r="AJ82" s="3">
        <f t="shared" si="118"/>
        <v>0</v>
      </c>
      <c r="AK82" s="3">
        <f t="shared" si="118"/>
        <v>0</v>
      </c>
      <c r="AL82" s="3">
        <f t="shared" si="118"/>
        <v>0</v>
      </c>
      <c r="AM82" s="3">
        <f t="shared" si="118"/>
        <v>0</v>
      </c>
      <c r="AN82" s="3">
        <f t="shared" si="118"/>
        <v>0</v>
      </c>
      <c r="AO82" s="3">
        <f t="shared" si="118"/>
        <v>0</v>
      </c>
      <c r="AP82" s="3">
        <f t="shared" si="118"/>
        <v>0</v>
      </c>
      <c r="AQ82" s="3">
        <f t="shared" si="118"/>
        <v>0</v>
      </c>
      <c r="AR82" s="3">
        <f t="shared" si="118"/>
        <v>0</v>
      </c>
      <c r="AS82" s="3">
        <f t="shared" si="118"/>
        <v>0</v>
      </c>
      <c r="AT82" s="3">
        <f t="shared" si="118"/>
        <v>0</v>
      </c>
    </row>
    <row r="83" spans="1:46" x14ac:dyDescent="0.55000000000000004">
      <c r="A83" s="177" t="s">
        <v>304</v>
      </c>
      <c r="C83" s="178">
        <f t="shared" ref="C83:O83" si="119">SUM(C75:C82)</f>
        <v>0</v>
      </c>
      <c r="D83" s="178">
        <f t="shared" si="119"/>
        <v>0</v>
      </c>
      <c r="E83" s="178">
        <f t="shared" si="119"/>
        <v>0</v>
      </c>
      <c r="F83" s="178">
        <f t="shared" si="119"/>
        <v>171</v>
      </c>
      <c r="G83" s="178">
        <f t="shared" si="119"/>
        <v>171</v>
      </c>
      <c r="H83" s="178">
        <f t="shared" si="119"/>
        <v>171</v>
      </c>
      <c r="I83" s="178">
        <f t="shared" si="119"/>
        <v>342</v>
      </c>
      <c r="J83" s="178">
        <f t="shared" si="119"/>
        <v>342</v>
      </c>
      <c r="K83" s="178">
        <f t="shared" si="119"/>
        <v>342</v>
      </c>
      <c r="L83" s="178">
        <f t="shared" si="119"/>
        <v>171</v>
      </c>
      <c r="M83" s="178">
        <f t="shared" si="119"/>
        <v>171</v>
      </c>
      <c r="N83" s="178">
        <f t="shared" si="119"/>
        <v>170.4</v>
      </c>
      <c r="O83" s="178">
        <f t="shared" si="119"/>
        <v>2051.4</v>
      </c>
      <c r="AA83" s="3" t="s">
        <v>170</v>
      </c>
      <c r="AB83" s="3" t="str">
        <f>IF(A82="","",A82&amp;"-000000")</f>
        <v/>
      </c>
      <c r="AC83" s="3">
        <v>705</v>
      </c>
      <c r="AD83" s="3" t="str">
        <f t="shared" si="103"/>
        <v>035</v>
      </c>
      <c r="AG83" s="3">
        <v>110</v>
      </c>
      <c r="AH83" s="3" t="str">
        <f>Summary!$B$2</f>
        <v>USD</v>
      </c>
      <c r="AI83" s="3">
        <f t="shared" si="118"/>
        <v>0</v>
      </c>
      <c r="AJ83" s="3">
        <f t="shared" si="118"/>
        <v>0</v>
      </c>
      <c r="AK83" s="3">
        <f t="shared" si="118"/>
        <v>0</v>
      </c>
      <c r="AL83" s="3">
        <f t="shared" si="118"/>
        <v>0</v>
      </c>
      <c r="AM83" s="3">
        <f t="shared" si="118"/>
        <v>0</v>
      </c>
      <c r="AN83" s="3">
        <f t="shared" si="118"/>
        <v>0</v>
      </c>
      <c r="AO83" s="3">
        <f t="shared" si="118"/>
        <v>0</v>
      </c>
      <c r="AP83" s="3">
        <f t="shared" si="118"/>
        <v>0</v>
      </c>
      <c r="AQ83" s="3">
        <f t="shared" si="118"/>
        <v>0</v>
      </c>
      <c r="AR83" s="3">
        <f t="shared" si="118"/>
        <v>0</v>
      </c>
      <c r="AS83" s="3">
        <f t="shared" si="118"/>
        <v>0</v>
      </c>
      <c r="AT83" s="3">
        <f t="shared" si="118"/>
        <v>0</v>
      </c>
    </row>
    <row r="84" spans="1:46" x14ac:dyDescent="0.55000000000000004">
      <c r="C84" s="75"/>
      <c r="D84" s="75"/>
      <c r="E84" s="75"/>
      <c r="F84" s="75"/>
      <c r="G84" s="75"/>
      <c r="H84" s="75"/>
      <c r="I84" s="75"/>
      <c r="J84" s="75"/>
      <c r="K84" s="75"/>
      <c r="L84" s="75"/>
      <c r="M84" s="75"/>
      <c r="N84" s="75"/>
      <c r="O84" s="75"/>
    </row>
    <row r="85" spans="1:46" x14ac:dyDescent="0.55000000000000004">
      <c r="B85" s="3" t="s">
        <v>281</v>
      </c>
      <c r="C85" s="181">
        <f t="shared" ref="C85:O85" si="120">SUM(C30,C41,C52,C61,C83,C72)</f>
        <v>0</v>
      </c>
      <c r="D85" s="181">
        <f t="shared" si="120"/>
        <v>300</v>
      </c>
      <c r="E85" s="181">
        <f t="shared" si="120"/>
        <v>0</v>
      </c>
      <c r="F85" s="181">
        <f t="shared" si="120"/>
        <v>171</v>
      </c>
      <c r="G85" s="181">
        <f t="shared" si="120"/>
        <v>171</v>
      </c>
      <c r="H85" s="181">
        <f t="shared" si="120"/>
        <v>171</v>
      </c>
      <c r="I85" s="181">
        <f t="shared" si="120"/>
        <v>342</v>
      </c>
      <c r="J85" s="181">
        <f t="shared" si="120"/>
        <v>342</v>
      </c>
      <c r="K85" s="181">
        <f t="shared" si="120"/>
        <v>342</v>
      </c>
      <c r="L85" s="181">
        <f t="shared" si="120"/>
        <v>171</v>
      </c>
      <c r="M85" s="181">
        <f t="shared" si="120"/>
        <v>2171</v>
      </c>
      <c r="N85" s="181">
        <f t="shared" si="120"/>
        <v>530.4</v>
      </c>
      <c r="O85" s="181">
        <f t="shared" si="120"/>
        <v>4711.3999999999996</v>
      </c>
    </row>
    <row r="86" spans="1:46" x14ac:dyDescent="0.55000000000000004">
      <c r="C86" s="75"/>
      <c r="D86" s="75"/>
      <c r="E86" s="75"/>
      <c r="F86" s="75"/>
      <c r="G86" s="75"/>
      <c r="H86" s="75"/>
      <c r="I86" s="75"/>
      <c r="J86" s="75"/>
      <c r="K86" s="75"/>
      <c r="L86" s="75"/>
      <c r="M86" s="75"/>
      <c r="N86" s="75"/>
      <c r="O86" s="75"/>
    </row>
    <row r="87" spans="1:46" ht="18" thickBot="1" x14ac:dyDescent="0.65">
      <c r="A87" s="182"/>
      <c r="B87" s="3" t="s">
        <v>275</v>
      </c>
      <c r="C87" s="143">
        <f t="shared" ref="C87:O87" si="121">C17-C85</f>
        <v>0</v>
      </c>
      <c r="D87" s="143">
        <f t="shared" si="121"/>
        <v>-300</v>
      </c>
      <c r="E87" s="143">
        <f t="shared" si="121"/>
        <v>0</v>
      </c>
      <c r="F87" s="143">
        <f t="shared" si="121"/>
        <v>-171</v>
      </c>
      <c r="G87" s="143">
        <f t="shared" si="121"/>
        <v>-171</v>
      </c>
      <c r="H87" s="143">
        <f t="shared" si="121"/>
        <v>-171</v>
      </c>
      <c r="I87" s="143">
        <f t="shared" si="121"/>
        <v>-342</v>
      </c>
      <c r="J87" s="143">
        <f t="shared" si="121"/>
        <v>-342</v>
      </c>
      <c r="K87" s="143">
        <f t="shared" si="121"/>
        <v>-342</v>
      </c>
      <c r="L87" s="143">
        <f t="shared" si="121"/>
        <v>-171</v>
      </c>
      <c r="M87" s="143">
        <f t="shared" si="121"/>
        <v>-2171</v>
      </c>
      <c r="N87" s="143">
        <f t="shared" si="121"/>
        <v>-530.4</v>
      </c>
      <c r="O87" s="143">
        <f t="shared" si="121"/>
        <v>-4711.3999999999996</v>
      </c>
    </row>
    <row r="88" spans="1:46" ht="18" thickTop="1" x14ac:dyDescent="0.6">
      <c r="C88" s="78"/>
      <c r="D88" s="78"/>
      <c r="E88" s="78"/>
      <c r="F88" s="78"/>
      <c r="G88" s="78"/>
      <c r="H88" s="78"/>
      <c r="I88" s="78"/>
      <c r="J88" s="78"/>
      <c r="K88" s="78"/>
      <c r="L88" s="78"/>
      <c r="M88" s="78"/>
      <c r="N88" s="78"/>
    </row>
    <row r="89" spans="1:46" ht="17.7" x14ac:dyDescent="0.6">
      <c r="C89" s="78"/>
      <c r="D89" s="78"/>
      <c r="E89" s="78"/>
      <c r="F89" s="78"/>
      <c r="G89" s="78"/>
      <c r="H89" s="78"/>
      <c r="I89" s="78"/>
      <c r="J89" s="78"/>
      <c r="K89" s="78"/>
      <c r="L89" s="78"/>
      <c r="M89" s="78"/>
      <c r="N89" s="78"/>
    </row>
    <row r="90" spans="1:46" ht="17.7" x14ac:dyDescent="0.6">
      <c r="C90" s="60" t="s">
        <v>527</v>
      </c>
    </row>
    <row r="91" spans="1:46" ht="45" customHeight="1" x14ac:dyDescent="0.55000000000000004">
      <c r="C91" s="288" t="s">
        <v>667</v>
      </c>
      <c r="D91" s="289"/>
      <c r="E91" s="289"/>
      <c r="F91" s="289"/>
      <c r="G91" s="289"/>
      <c r="H91" s="289"/>
      <c r="I91" s="289"/>
      <c r="J91" s="289"/>
      <c r="K91" s="289"/>
      <c r="L91" s="289"/>
      <c r="M91" s="289"/>
      <c r="N91" s="289"/>
    </row>
    <row r="92" spans="1:46" ht="293.25" customHeight="1" x14ac:dyDescent="0.55000000000000004">
      <c r="C92" s="285" t="s">
        <v>733</v>
      </c>
      <c r="D92" s="286"/>
      <c r="E92" s="286"/>
      <c r="F92" s="286"/>
      <c r="G92" s="286"/>
      <c r="H92" s="286"/>
      <c r="I92" s="286"/>
      <c r="J92" s="286"/>
      <c r="K92" s="286"/>
      <c r="L92" s="286"/>
      <c r="M92" s="286"/>
      <c r="N92" s="287"/>
    </row>
    <row r="93" spans="1:46" x14ac:dyDescent="0.55000000000000004">
      <c r="C93" s="61" t="str">
        <f>IF(C92="","***Please complete the above Narratives for this budget category","")</f>
        <v/>
      </c>
    </row>
    <row r="94" spans="1:46" ht="17.7" thickBot="1" x14ac:dyDescent="0.6"/>
    <row r="95" spans="1:46" ht="18" thickBot="1" x14ac:dyDescent="0.6">
      <c r="C95" s="293" t="s">
        <v>529</v>
      </c>
      <c r="D95" s="294"/>
      <c r="E95" s="294"/>
      <c r="F95" s="294"/>
      <c r="G95" s="294"/>
      <c r="H95" s="294"/>
      <c r="I95" s="294"/>
      <c r="J95" s="294"/>
      <c r="K95" s="294"/>
      <c r="L95" s="294"/>
      <c r="M95" s="294"/>
      <c r="N95" s="295"/>
    </row>
    <row r="96" spans="1:46" ht="17.7" x14ac:dyDescent="0.55000000000000004">
      <c r="C96" s="147" t="s">
        <v>530</v>
      </c>
      <c r="D96" s="148"/>
      <c r="E96" s="148"/>
      <c r="F96" s="148"/>
      <c r="G96" s="148"/>
      <c r="H96" s="148"/>
      <c r="I96" s="148"/>
      <c r="J96" s="148"/>
      <c r="K96" s="148"/>
      <c r="L96" s="148"/>
      <c r="M96" s="148"/>
      <c r="N96" s="149"/>
    </row>
    <row r="97" spans="3:14" x14ac:dyDescent="0.55000000000000004">
      <c r="C97" s="102"/>
      <c r="D97" s="296" t="s">
        <v>534</v>
      </c>
      <c r="E97" s="297"/>
      <c r="F97" s="297"/>
      <c r="G97" s="297"/>
      <c r="H97" s="297"/>
      <c r="I97" s="297"/>
      <c r="J97" s="297"/>
      <c r="K97" s="297"/>
      <c r="L97" s="297"/>
      <c r="M97" s="297"/>
      <c r="N97" s="298"/>
    </row>
    <row r="98" spans="3:14" ht="17.7" x14ac:dyDescent="0.6">
      <c r="C98" s="151" t="s">
        <v>531</v>
      </c>
      <c r="D98" s="152"/>
      <c r="E98" s="152"/>
      <c r="F98" s="152"/>
      <c r="G98" s="152"/>
      <c r="H98" s="152"/>
      <c r="I98" s="152"/>
      <c r="J98" s="152"/>
      <c r="K98" s="152"/>
      <c r="L98" s="152"/>
      <c r="M98" s="152"/>
      <c r="N98" s="153"/>
    </row>
    <row r="99" spans="3:14" ht="62.25" customHeight="1" x14ac:dyDescent="0.55000000000000004">
      <c r="C99" s="102"/>
      <c r="D99" s="299" t="s">
        <v>611</v>
      </c>
      <c r="E99" s="242"/>
      <c r="F99" s="242"/>
      <c r="G99" s="242"/>
      <c r="H99" s="242"/>
      <c r="I99" s="242"/>
      <c r="J99" s="242"/>
      <c r="K99" s="242"/>
      <c r="L99" s="242"/>
      <c r="M99" s="242"/>
      <c r="N99" s="300"/>
    </row>
    <row r="100" spans="3:14" ht="17.7" x14ac:dyDescent="0.55000000000000004">
      <c r="C100" s="312" t="s">
        <v>532</v>
      </c>
      <c r="D100" s="313"/>
      <c r="E100" s="313"/>
      <c r="F100" s="313"/>
      <c r="G100" s="313"/>
      <c r="H100" s="313"/>
      <c r="I100" s="313"/>
      <c r="J100" s="313"/>
      <c r="K100" s="313"/>
      <c r="L100" s="313"/>
      <c r="M100" s="313"/>
      <c r="N100" s="314"/>
    </row>
    <row r="101" spans="3:14" ht="24.75" customHeight="1" x14ac:dyDescent="0.55000000000000004">
      <c r="C101" s="102"/>
      <c r="D101" s="296" t="s">
        <v>549</v>
      </c>
      <c r="E101" s="297"/>
      <c r="F101" s="297"/>
      <c r="G101" s="297"/>
      <c r="H101" s="297"/>
      <c r="I101" s="297"/>
      <c r="J101" s="297"/>
      <c r="K101" s="297"/>
      <c r="L101" s="297"/>
      <c r="M101" s="297"/>
      <c r="N101" s="298"/>
    </row>
    <row r="102" spans="3:14" ht="17.7" x14ac:dyDescent="0.6">
      <c r="C102" s="151" t="s">
        <v>540</v>
      </c>
      <c r="D102" s="154"/>
      <c r="E102" s="152"/>
      <c r="F102" s="152"/>
      <c r="G102" s="152"/>
      <c r="H102" s="152"/>
      <c r="I102" s="152"/>
      <c r="J102" s="152"/>
      <c r="K102" s="152"/>
      <c r="L102" s="152"/>
      <c r="M102" s="152"/>
      <c r="N102" s="153"/>
    </row>
    <row r="103" spans="3:14" ht="63" customHeight="1" x14ac:dyDescent="0.55000000000000004">
      <c r="C103" s="102"/>
      <c r="D103" s="299" t="s">
        <v>539</v>
      </c>
      <c r="E103" s="242"/>
      <c r="F103" s="242"/>
      <c r="G103" s="242"/>
      <c r="H103" s="242"/>
      <c r="I103" s="242"/>
      <c r="J103" s="242"/>
      <c r="K103" s="242"/>
      <c r="L103" s="242"/>
      <c r="M103" s="242"/>
      <c r="N103" s="300"/>
    </row>
    <row r="104" spans="3:14" ht="18" customHeight="1" x14ac:dyDescent="0.6">
      <c r="C104" s="151" t="s">
        <v>547</v>
      </c>
      <c r="D104" s="183"/>
      <c r="E104" s="184"/>
      <c r="F104" s="184"/>
      <c r="G104" s="184"/>
      <c r="H104" s="184"/>
      <c r="I104" s="184"/>
      <c r="J104" s="184"/>
      <c r="K104" s="184"/>
      <c r="L104" s="184"/>
      <c r="M104" s="184"/>
      <c r="N104" s="185"/>
    </row>
    <row r="105" spans="3:14" ht="61.5" customHeight="1" x14ac:dyDescent="0.55000000000000004">
      <c r="C105" s="102"/>
      <c r="D105" s="299" t="s">
        <v>548</v>
      </c>
      <c r="E105" s="299"/>
      <c r="F105" s="299"/>
      <c r="G105" s="299"/>
      <c r="H105" s="299"/>
      <c r="I105" s="299"/>
      <c r="J105" s="299"/>
      <c r="K105" s="299"/>
      <c r="L105" s="299"/>
      <c r="M105" s="299"/>
      <c r="N105" s="333"/>
    </row>
    <row r="106" spans="3:14" ht="17.25" customHeight="1" thickBot="1" x14ac:dyDescent="0.6">
      <c r="C106" s="127"/>
      <c r="D106" s="123"/>
      <c r="E106" s="123"/>
      <c r="F106" s="123"/>
      <c r="G106" s="123"/>
      <c r="H106" s="123"/>
      <c r="I106" s="123"/>
      <c r="J106" s="123"/>
      <c r="K106" s="123"/>
      <c r="L106" s="123"/>
      <c r="M106" s="123"/>
      <c r="N106" s="124"/>
    </row>
    <row r="107" spans="3:14" ht="18" thickBot="1" x14ac:dyDescent="0.6">
      <c r="C107" s="293" t="s">
        <v>517</v>
      </c>
      <c r="D107" s="294"/>
      <c r="E107" s="294"/>
      <c r="F107" s="294"/>
      <c r="G107" s="294"/>
      <c r="H107" s="294"/>
      <c r="I107" s="294"/>
      <c r="J107" s="294"/>
      <c r="K107" s="294"/>
      <c r="L107" s="294"/>
      <c r="M107" s="294"/>
      <c r="N107" s="295"/>
    </row>
    <row r="108" spans="3:14" ht="41.25" customHeight="1" x14ac:dyDescent="0.55000000000000004">
      <c r="C108" s="319" t="s">
        <v>605</v>
      </c>
      <c r="D108" s="320"/>
      <c r="E108" s="320"/>
      <c r="F108" s="320"/>
      <c r="G108" s="320"/>
      <c r="H108" s="320"/>
      <c r="I108" s="320"/>
      <c r="J108" s="320"/>
      <c r="K108" s="320"/>
      <c r="L108" s="320"/>
      <c r="M108" s="320"/>
      <c r="N108" s="321"/>
    </row>
    <row r="109" spans="3:14" ht="40.5" customHeight="1" x14ac:dyDescent="0.55000000000000004">
      <c r="C109" s="318" t="s">
        <v>606</v>
      </c>
      <c r="D109" s="304"/>
      <c r="E109" s="304"/>
      <c r="F109" s="304"/>
      <c r="G109" s="304"/>
      <c r="H109" s="304"/>
      <c r="I109" s="304"/>
      <c r="J109" s="304"/>
      <c r="K109" s="304"/>
      <c r="L109" s="304"/>
      <c r="M109" s="304"/>
      <c r="N109" s="305"/>
    </row>
    <row r="110" spans="3:14" ht="81.75" customHeight="1" thickBot="1" x14ac:dyDescent="0.6">
      <c r="C110" s="279" t="s">
        <v>609</v>
      </c>
      <c r="D110" s="280"/>
      <c r="E110" s="280"/>
      <c r="F110" s="280"/>
      <c r="G110" s="280"/>
      <c r="H110" s="280"/>
      <c r="I110" s="280"/>
      <c r="J110" s="280"/>
      <c r="K110" s="280"/>
      <c r="L110" s="280"/>
      <c r="M110" s="280"/>
      <c r="N110" s="281"/>
    </row>
    <row r="112" spans="3:14" ht="38.25" customHeight="1" x14ac:dyDescent="0.55000000000000004"/>
    <row r="115" ht="36.75" customHeight="1" x14ac:dyDescent="0.55000000000000004"/>
    <row r="116" ht="18.75" customHeight="1" x14ac:dyDescent="0.55000000000000004"/>
    <row r="117" ht="66" customHeight="1" x14ac:dyDescent="0.55000000000000004"/>
  </sheetData>
  <sheetProtection algorithmName="SHA-512" hashValue="KX7e282Z4cckk9oD7Y6ga5MXcgdlOO7yEfRFP+j+u/mjKGEzMFaMleUoxECzvWAwsTCi6zc7ZLN/cg59QB3cVg==" saltValue="ehMEWJPdimlix2BD4txuOA==" spinCount="100000" sheet="1" objects="1" scenarios="1"/>
  <protectedRanges>
    <protectedRange sqref="C20:O20 C41:O43 C52:O54 C30:O32 C61:O63 C72:O74 C83:O86 O21:O29 O33:O40 O55:O60 O64:O71 O75:O82 O44:O51" name="Range1"/>
    <protectedRange sqref="C21:N29 C33:N40 C55:N60 C64:N71 C75:N82 C44:N51" name="Range1_1"/>
    <protectedRange sqref="C9:N16" name="Range1_1_1"/>
  </protectedRanges>
  <mergeCells count="14">
    <mergeCell ref="C5:O5"/>
    <mergeCell ref="C92:N92"/>
    <mergeCell ref="C95:N95"/>
    <mergeCell ref="D97:N97"/>
    <mergeCell ref="D99:N99"/>
    <mergeCell ref="C91:N91"/>
    <mergeCell ref="C110:N110"/>
    <mergeCell ref="D105:N105"/>
    <mergeCell ref="C100:N100"/>
    <mergeCell ref="D101:N101"/>
    <mergeCell ref="D103:N103"/>
    <mergeCell ref="C107:N107"/>
    <mergeCell ref="C108:N108"/>
    <mergeCell ref="C109:N109"/>
  </mergeCells>
  <phoneticPr fontId="3" type="noConversion"/>
  <conditionalFormatting sqref="C92:N92">
    <cfRule type="cellIs" dxfId="9" priority="1" operator="equal">
      <formula>""</formula>
    </cfRule>
  </conditionalFormatting>
  <dataValidations count="2">
    <dataValidation type="decimal" operator="greaterThanOrEqual" allowBlank="1" showInputMessage="1" showErrorMessage="1" sqref="C21:N29 C33:N40 C55:N60 C64:N71 C75:N82 C9:N16 C44:N51" xr:uid="{00000000-0002-0000-0A00-000001000000}">
      <formula1>0</formula1>
    </dataValidation>
    <dataValidation type="list" allowBlank="1" showInputMessage="1" showErrorMessage="1" sqref="A68:A71 A37:A40 A26:A29 A57:A60 A79:A82 A48:A51" xr:uid="{00000000-0002-0000-0A00-000000000000}">
      <formula1>$U$28:$U$54</formula1>
    </dataValidation>
  </dataValidations>
  <pageMargins left="0.75" right="0.75" top="1" bottom="1" header="0.5" footer="0.5"/>
  <pageSetup scale="42" fitToHeight="2"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43"/>
  <sheetViews>
    <sheetView zoomScale="60" zoomScaleNormal="60" workbookViewId="0">
      <pane xSplit="2" ySplit="6" topLeftCell="C27" activePane="bottomRight" state="frozen"/>
      <selection activeCell="B1" sqref="B1"/>
      <selection pane="topRight" activeCell="B1" sqref="B1"/>
      <selection pane="bottomLeft" activeCell="B1" sqref="B1"/>
      <selection pane="bottomRight" activeCell="C28" sqref="C28:N28"/>
    </sheetView>
  </sheetViews>
  <sheetFormatPr defaultColWidth="9.1640625" defaultRowHeight="17.399999999999999" x14ac:dyDescent="0.55000000000000004"/>
  <cols>
    <col min="1" max="1" width="11.1640625" style="3" customWidth="1"/>
    <col min="2" max="2" width="69.83203125" style="3" customWidth="1"/>
    <col min="3" max="3" width="17.5546875" style="3" customWidth="1"/>
    <col min="4" max="15" width="17.27734375" style="3" customWidth="1"/>
    <col min="16" max="17" width="9.1640625" style="3"/>
    <col min="18" max="18" width="9.1640625" style="3" customWidth="1"/>
    <col min="19" max="26" width="9.1640625" style="3" hidden="1" customWidth="1"/>
    <col min="27" max="27" width="10.83203125" style="3" hidden="1" customWidth="1"/>
    <col min="28" max="28" width="9.44140625" style="3" hidden="1" customWidth="1"/>
    <col min="29" max="29" width="14.83203125" style="3" hidden="1" customWidth="1"/>
    <col min="30" max="31" width="11.27734375" style="3" hidden="1" customWidth="1"/>
    <col min="32" max="32" width="12.27734375" style="3" hidden="1" customWidth="1"/>
    <col min="33" max="33" width="17" style="3" hidden="1" customWidth="1"/>
    <col min="34" max="34" width="19.71875" style="3" hidden="1" customWidth="1"/>
    <col min="35" max="43" width="10" style="3" hidden="1" customWidth="1"/>
    <col min="44" max="46" width="11" style="3" hidden="1" customWidth="1"/>
    <col min="47" max="47" width="9.1640625" style="3" hidden="1" customWidth="1"/>
    <col min="48" max="16384" width="9.1640625" style="3"/>
  </cols>
  <sheetData>
    <row r="1" spans="1:46" ht="17.7" x14ac:dyDescent="0.6">
      <c r="A1" s="60"/>
      <c r="G1" s="65" t="s">
        <v>0</v>
      </c>
      <c r="N1" s="66" t="s">
        <v>2</v>
      </c>
      <c r="O1" s="66">
        <f>Summary!B1</f>
        <v>35</v>
      </c>
    </row>
    <row r="2" spans="1:46" ht="17.7" x14ac:dyDescent="0.6">
      <c r="A2" s="60"/>
      <c r="G2" s="65" t="s">
        <v>1</v>
      </c>
    </row>
    <row r="3" spans="1:46" ht="17.7" x14ac:dyDescent="0.6">
      <c r="G3" s="65" t="str">
        <f>'District Store'!G3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ht="17.7" x14ac:dyDescent="0.6">
      <c r="A7" s="74"/>
      <c r="D7" s="75"/>
      <c r="E7" s="75"/>
      <c r="F7" s="75"/>
      <c r="G7" s="75"/>
      <c r="H7" s="75"/>
      <c r="I7" s="75"/>
      <c r="J7" s="75"/>
      <c r="K7" s="75"/>
      <c r="L7" s="75"/>
      <c r="M7" s="75"/>
      <c r="N7" s="75"/>
      <c r="O7" s="75"/>
      <c r="AB7" s="165"/>
    </row>
    <row r="8" spans="1:46" ht="17.7" x14ac:dyDescent="0.6">
      <c r="A8" s="60" t="s">
        <v>255</v>
      </c>
      <c r="B8" s="65"/>
      <c r="D8" s="75"/>
      <c r="E8" s="75"/>
      <c r="F8" s="75"/>
      <c r="G8" s="75"/>
      <c r="H8" s="75"/>
      <c r="I8" s="75"/>
      <c r="J8" s="75"/>
      <c r="K8" s="75"/>
      <c r="L8" s="75"/>
      <c r="M8" s="75"/>
      <c r="N8" s="75"/>
      <c r="O8" s="75"/>
    </row>
    <row r="9" spans="1:46" x14ac:dyDescent="0.55000000000000004">
      <c r="A9" s="177" t="s">
        <v>255</v>
      </c>
      <c r="B9" s="43"/>
      <c r="C9" s="75"/>
      <c r="D9" s="75"/>
      <c r="E9" s="75"/>
      <c r="F9" s="75"/>
      <c r="G9" s="75"/>
      <c r="H9" s="75"/>
      <c r="I9" s="75"/>
      <c r="J9" s="75"/>
      <c r="K9" s="75"/>
      <c r="L9" s="75"/>
      <c r="M9" s="75"/>
      <c r="N9" s="75"/>
      <c r="O9" s="75"/>
      <c r="T9" s="64" t="s">
        <v>227</v>
      </c>
    </row>
    <row r="10" spans="1:46" ht="20.25" customHeight="1" x14ac:dyDescent="0.55000000000000004">
      <c r="A10" s="3">
        <v>7006</v>
      </c>
      <c r="B10" s="43" t="str">
        <f>IF(ISTEXT("Marketing-"&amp;VLOOKUP(A10,'Chart of Accounts'!$B$5:$C$50,2,FALSE)),"Marketing-"&amp;VLOOKUP(A10,'Chart of Accounts'!$B$5:$C$50,2,FALSE),"")</f>
        <v>Marketing-Educational Materials</v>
      </c>
      <c r="C10" s="170"/>
      <c r="D10" s="170"/>
      <c r="E10" s="170"/>
      <c r="F10" s="170"/>
      <c r="G10" s="170"/>
      <c r="H10" s="170"/>
      <c r="I10" s="170"/>
      <c r="J10" s="170"/>
      <c r="K10" s="170"/>
      <c r="L10" s="170"/>
      <c r="M10" s="170"/>
      <c r="N10" s="170"/>
      <c r="O10" s="75">
        <f t="shared" ref="O10:O19" si="0">SUM(C10:N10)</f>
        <v>0</v>
      </c>
      <c r="T10" s="3" t="s">
        <v>31</v>
      </c>
      <c r="U10" s="3">
        <v>7004</v>
      </c>
      <c r="AA10" s="3" t="s">
        <v>170</v>
      </c>
      <c r="AB10" s="3" t="str">
        <f t="shared" ref="AB10:AB19" si="1">IF(A10="","",A10&amp;"-000000")</f>
        <v>7006-000000</v>
      </c>
      <c r="AC10" s="3">
        <v>599</v>
      </c>
      <c r="AD10" s="3" t="str">
        <f t="shared" ref="AD10:AD19" si="2">IF(LEN($O$1)=3,$O$1,IF(LEN($O$1)=2,0&amp;$O$1,IF(LEN($O$1)=1,0&amp;0&amp;$O$1,"ERROR")))</f>
        <v>035</v>
      </c>
      <c r="AG10" s="3">
        <v>110</v>
      </c>
      <c r="AH10" s="3" t="str">
        <f>Summary!$B$2</f>
        <v>USD</v>
      </c>
      <c r="AI10" s="3">
        <f t="shared" ref="AI10:AT10" si="3">IF(C10="",0,C10)</f>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ht="20.25" customHeight="1" x14ac:dyDescent="0.55000000000000004">
      <c r="A11" s="3">
        <v>7008</v>
      </c>
      <c r="B11" s="43" t="str">
        <f>IF(ISTEXT("Marketing-"&amp;VLOOKUP(A11,'Chart of Accounts'!$B$5:$C$50,2,FALSE)),"Marketing-"&amp;VLOOKUP(A11,'Chart of Accounts'!$B$5:$C$50,2,FALSE),"")</f>
        <v>Marketing-Promotional Materials</v>
      </c>
      <c r="C11" s="170">
        <v>12.5</v>
      </c>
      <c r="D11" s="170">
        <v>12.5</v>
      </c>
      <c r="E11" s="170">
        <v>12.5</v>
      </c>
      <c r="F11" s="170">
        <v>12.5</v>
      </c>
      <c r="G11" s="170">
        <v>12.5</v>
      </c>
      <c r="H11" s="170">
        <v>12.5</v>
      </c>
      <c r="I11" s="170">
        <v>12.5</v>
      </c>
      <c r="J11" s="170">
        <v>12.5</v>
      </c>
      <c r="K11" s="170">
        <v>12.5</v>
      </c>
      <c r="L11" s="170">
        <v>12.5</v>
      </c>
      <c r="M11" s="170">
        <v>12.5</v>
      </c>
      <c r="N11" s="170">
        <v>12.5</v>
      </c>
      <c r="O11" s="75">
        <f t="shared" si="0"/>
        <v>150</v>
      </c>
      <c r="T11" s="3" t="s">
        <v>33</v>
      </c>
      <c r="U11" s="3">
        <v>7006</v>
      </c>
      <c r="AA11" s="3" t="s">
        <v>170</v>
      </c>
      <c r="AB11" s="3" t="str">
        <f t="shared" si="1"/>
        <v>7008-000000</v>
      </c>
      <c r="AC11" s="3">
        <v>599</v>
      </c>
      <c r="AD11" s="3" t="str">
        <f t="shared" si="2"/>
        <v>035</v>
      </c>
      <c r="AG11" s="3">
        <v>110</v>
      </c>
      <c r="AH11" s="3" t="str">
        <f>Summary!$B$2</f>
        <v>USD</v>
      </c>
      <c r="AI11" s="3">
        <f t="shared" ref="AI11:AI19" si="4">IF(C11="",0,C11)</f>
        <v>12.5</v>
      </c>
      <c r="AJ11" s="3">
        <f t="shared" ref="AJ11:AJ19" si="5">IF(D11="",0,D11)</f>
        <v>12.5</v>
      </c>
      <c r="AK11" s="3">
        <f t="shared" ref="AK11:AK19" si="6">IF(E11="",0,E11)</f>
        <v>12.5</v>
      </c>
      <c r="AL11" s="3">
        <f t="shared" ref="AL11:AL19" si="7">IF(F11="",0,F11)</f>
        <v>12.5</v>
      </c>
      <c r="AM11" s="3">
        <f t="shared" ref="AM11:AM19" si="8">IF(G11="",0,G11)</f>
        <v>12.5</v>
      </c>
      <c r="AN11" s="3">
        <f t="shared" ref="AN11:AN19" si="9">IF(H11="",0,H11)</f>
        <v>12.5</v>
      </c>
      <c r="AO11" s="3">
        <f t="shared" ref="AO11:AO19" si="10">IF(I11="",0,I11)</f>
        <v>12.5</v>
      </c>
      <c r="AP11" s="3">
        <f t="shared" ref="AP11:AP19" si="11">IF(J11="",0,J11)</f>
        <v>12.5</v>
      </c>
      <c r="AQ11" s="3">
        <f t="shared" ref="AQ11:AQ19" si="12">IF(K11="",0,K11)</f>
        <v>12.5</v>
      </c>
      <c r="AR11" s="3">
        <f t="shared" ref="AR11:AR19" si="13">IF(L11="",0,L11)</f>
        <v>12.5</v>
      </c>
      <c r="AS11" s="3">
        <f t="shared" ref="AS11:AS19" si="14">IF(M11="",0,M11)</f>
        <v>12.5</v>
      </c>
      <c r="AT11" s="3">
        <f t="shared" ref="AT11:AT19" si="15">IF(N11="",0,N11)</f>
        <v>12.5</v>
      </c>
    </row>
    <row r="12" spans="1:46" ht="20.25" customHeight="1" x14ac:dyDescent="0.55000000000000004">
      <c r="A12" s="3">
        <v>7010</v>
      </c>
      <c r="B12" s="43" t="str">
        <f>IF(ISTEXT("Marketing-"&amp;VLOOKUP(A12,'Chart of Accounts'!$B$5:$C$50,2,FALSE)),"Marketing-"&amp;VLOOKUP(A12,'Chart of Accounts'!$B$5:$C$50,2,FALSE),"")</f>
        <v>Marketing-Awards Expense (Trophies, Plaques, Ribbons &amp; Certificates)</v>
      </c>
      <c r="C12" s="170"/>
      <c r="D12" s="170"/>
      <c r="E12" s="170"/>
      <c r="F12" s="170"/>
      <c r="G12" s="170"/>
      <c r="H12" s="170"/>
      <c r="I12" s="170"/>
      <c r="J12" s="170"/>
      <c r="K12" s="170"/>
      <c r="L12" s="170"/>
      <c r="M12" s="170"/>
      <c r="N12" s="170"/>
      <c r="O12" s="75">
        <f t="shared" si="0"/>
        <v>0</v>
      </c>
      <c r="T12" s="3" t="s">
        <v>35</v>
      </c>
      <c r="U12" s="3">
        <v>7008</v>
      </c>
      <c r="AA12" s="3" t="s">
        <v>170</v>
      </c>
      <c r="AB12" s="3" t="str">
        <f t="shared" si="1"/>
        <v>7010-000000</v>
      </c>
      <c r="AC12" s="3">
        <v>599</v>
      </c>
      <c r="AD12" s="3" t="str">
        <f t="shared" si="2"/>
        <v>035</v>
      </c>
      <c r="AG12" s="3">
        <v>110</v>
      </c>
      <c r="AH12" s="3" t="str">
        <f>Summary!$B$2</f>
        <v>USD</v>
      </c>
      <c r="AI12" s="3">
        <f t="shared" si="4"/>
        <v>0</v>
      </c>
      <c r="AJ12" s="3">
        <f t="shared" si="5"/>
        <v>0</v>
      </c>
      <c r="AK12" s="3">
        <f t="shared" si="6"/>
        <v>0</v>
      </c>
      <c r="AL12" s="3">
        <f t="shared" si="7"/>
        <v>0</v>
      </c>
      <c r="AM12" s="3">
        <f t="shared" si="8"/>
        <v>0</v>
      </c>
      <c r="AN12" s="3">
        <f t="shared" si="9"/>
        <v>0</v>
      </c>
      <c r="AO12" s="3">
        <f t="shared" si="10"/>
        <v>0</v>
      </c>
      <c r="AP12" s="3">
        <f t="shared" si="11"/>
        <v>0</v>
      </c>
      <c r="AQ12" s="3">
        <f t="shared" si="12"/>
        <v>0</v>
      </c>
      <c r="AR12" s="3">
        <f t="shared" si="13"/>
        <v>0</v>
      </c>
      <c r="AS12" s="3">
        <f t="shared" si="14"/>
        <v>0</v>
      </c>
      <c r="AT12" s="3">
        <f t="shared" si="15"/>
        <v>0</v>
      </c>
    </row>
    <row r="13" spans="1:46" ht="20.25" customHeight="1" x14ac:dyDescent="0.55000000000000004">
      <c r="A13" s="3">
        <v>7012</v>
      </c>
      <c r="B13" s="43" t="str">
        <f>IF(ISTEXT("Marketing-"&amp;VLOOKUP(A13,'Chart of Accounts'!$B$5:$C$50,2,FALSE)),"Marketing-"&amp;VLOOKUP(A13,'Chart of Accounts'!$B$5:$C$50,2,FALSE),"")</f>
        <v>Marketing-Supplies &amp; Stationery Expense</v>
      </c>
      <c r="C13" s="170">
        <v>10</v>
      </c>
      <c r="D13" s="170">
        <v>10</v>
      </c>
      <c r="E13" s="170">
        <v>10</v>
      </c>
      <c r="F13" s="170">
        <v>10</v>
      </c>
      <c r="G13" s="170">
        <v>10</v>
      </c>
      <c r="H13" s="170">
        <v>10</v>
      </c>
      <c r="I13" s="170">
        <v>10</v>
      </c>
      <c r="J13" s="170">
        <v>10</v>
      </c>
      <c r="K13" s="170">
        <v>10</v>
      </c>
      <c r="L13" s="170">
        <v>10</v>
      </c>
      <c r="M13" s="170">
        <v>10</v>
      </c>
      <c r="N13" s="170">
        <v>10</v>
      </c>
      <c r="O13" s="75">
        <f t="shared" si="0"/>
        <v>120</v>
      </c>
      <c r="T13" s="3" t="s">
        <v>37</v>
      </c>
      <c r="U13" s="3">
        <v>7010</v>
      </c>
      <c r="AA13" s="3" t="s">
        <v>170</v>
      </c>
      <c r="AB13" s="3" t="str">
        <f t="shared" si="1"/>
        <v>7012-000000</v>
      </c>
      <c r="AC13" s="3">
        <v>599</v>
      </c>
      <c r="AD13" s="3" t="str">
        <f t="shared" si="2"/>
        <v>035</v>
      </c>
      <c r="AG13" s="3">
        <v>110</v>
      </c>
      <c r="AH13" s="3" t="str">
        <f>Summary!$B$2</f>
        <v>USD</v>
      </c>
      <c r="AI13" s="3">
        <f t="shared" si="4"/>
        <v>10</v>
      </c>
      <c r="AJ13" s="3">
        <f t="shared" si="5"/>
        <v>10</v>
      </c>
      <c r="AK13" s="3">
        <f t="shared" si="6"/>
        <v>10</v>
      </c>
      <c r="AL13" s="3">
        <f t="shared" si="7"/>
        <v>10</v>
      </c>
      <c r="AM13" s="3">
        <f t="shared" si="8"/>
        <v>10</v>
      </c>
      <c r="AN13" s="3">
        <f t="shared" si="9"/>
        <v>10</v>
      </c>
      <c r="AO13" s="3">
        <f t="shared" si="10"/>
        <v>10</v>
      </c>
      <c r="AP13" s="3">
        <f t="shared" si="11"/>
        <v>10</v>
      </c>
      <c r="AQ13" s="3">
        <f t="shared" si="12"/>
        <v>10</v>
      </c>
      <c r="AR13" s="3">
        <f t="shared" si="13"/>
        <v>10</v>
      </c>
      <c r="AS13" s="3">
        <f t="shared" si="14"/>
        <v>10</v>
      </c>
      <c r="AT13" s="3">
        <f t="shared" si="15"/>
        <v>10</v>
      </c>
    </row>
    <row r="14" spans="1:46" ht="20.25" customHeight="1" x14ac:dyDescent="0.55000000000000004">
      <c r="A14" s="3">
        <v>7036</v>
      </c>
      <c r="B14" s="43" t="str">
        <f>IF(ISTEXT("Marketing-"&amp;VLOOKUP(A14,'Chart of Accounts'!$B$5:$C$50,2,FALSE)),"Marketing-"&amp;VLOOKUP(A14,'Chart of Accounts'!$B$5:$C$50,2,FALSE),"")</f>
        <v>Marketing-Advertising Expense</v>
      </c>
      <c r="C14" s="170"/>
      <c r="D14" s="170"/>
      <c r="E14" s="170">
        <v>115</v>
      </c>
      <c r="F14" s="170">
        <v>115</v>
      </c>
      <c r="G14" s="170">
        <v>230</v>
      </c>
      <c r="H14" s="170">
        <v>115</v>
      </c>
      <c r="I14" s="170">
        <v>230</v>
      </c>
      <c r="J14" s="170">
        <v>115</v>
      </c>
      <c r="K14" s="170">
        <v>115</v>
      </c>
      <c r="L14" s="170">
        <v>115</v>
      </c>
      <c r="M14" s="170">
        <v>115</v>
      </c>
      <c r="N14" s="170">
        <v>115</v>
      </c>
      <c r="O14" s="75">
        <f t="shared" si="0"/>
        <v>1380</v>
      </c>
      <c r="T14" s="3" t="s">
        <v>39</v>
      </c>
      <c r="U14" s="3">
        <v>7012</v>
      </c>
      <c r="AA14" s="3" t="s">
        <v>170</v>
      </c>
      <c r="AB14" s="3" t="str">
        <f t="shared" si="1"/>
        <v>7036-000000</v>
      </c>
      <c r="AC14" s="3">
        <v>599</v>
      </c>
      <c r="AD14" s="3" t="str">
        <f t="shared" si="2"/>
        <v>035</v>
      </c>
      <c r="AG14" s="3">
        <v>110</v>
      </c>
      <c r="AH14" s="3" t="str">
        <f>Summary!$B$2</f>
        <v>USD</v>
      </c>
      <c r="AI14" s="3">
        <f t="shared" si="4"/>
        <v>0</v>
      </c>
      <c r="AJ14" s="3">
        <f t="shared" si="5"/>
        <v>0</v>
      </c>
      <c r="AK14" s="3">
        <f t="shared" si="6"/>
        <v>115</v>
      </c>
      <c r="AL14" s="3">
        <f t="shared" si="7"/>
        <v>115</v>
      </c>
      <c r="AM14" s="3">
        <f t="shared" si="8"/>
        <v>230</v>
      </c>
      <c r="AN14" s="3">
        <f t="shared" si="9"/>
        <v>115</v>
      </c>
      <c r="AO14" s="3">
        <f t="shared" si="10"/>
        <v>230</v>
      </c>
      <c r="AP14" s="3">
        <f t="shared" si="11"/>
        <v>115</v>
      </c>
      <c r="AQ14" s="3">
        <f t="shared" si="12"/>
        <v>115</v>
      </c>
      <c r="AR14" s="3">
        <f t="shared" si="13"/>
        <v>115</v>
      </c>
      <c r="AS14" s="3">
        <f t="shared" si="14"/>
        <v>115</v>
      </c>
      <c r="AT14" s="3">
        <f t="shared" si="15"/>
        <v>115</v>
      </c>
    </row>
    <row r="15" spans="1:46" ht="20.25" customHeight="1" x14ac:dyDescent="0.55000000000000004">
      <c r="A15" s="3">
        <v>7044</v>
      </c>
      <c r="B15" s="43" t="str">
        <f>IF(ISTEXT("Marketing-"&amp;VLOOKUP(A15,'Chart of Accounts'!$B$5:$C$50,2,FALSE)),"Marketing-"&amp;VLOOKUP(A15,'Chart of Accounts'!$B$5:$C$50,2,FALSE),"")</f>
        <v>Marketing-Postage &amp; Shipping Expense</v>
      </c>
      <c r="C15" s="170"/>
      <c r="D15" s="170"/>
      <c r="E15" s="170"/>
      <c r="F15" s="170"/>
      <c r="G15" s="170"/>
      <c r="H15" s="170"/>
      <c r="I15" s="170"/>
      <c r="J15" s="170"/>
      <c r="K15" s="170"/>
      <c r="L15" s="170"/>
      <c r="M15" s="170"/>
      <c r="N15" s="170"/>
      <c r="O15" s="75">
        <f t="shared" si="0"/>
        <v>0</v>
      </c>
      <c r="T15" s="3" t="s">
        <v>41</v>
      </c>
      <c r="U15" s="3">
        <v>7014</v>
      </c>
      <c r="AA15" s="3" t="s">
        <v>170</v>
      </c>
      <c r="AB15" s="3" t="str">
        <f t="shared" si="1"/>
        <v>7044-000000</v>
      </c>
      <c r="AC15" s="3">
        <v>599</v>
      </c>
      <c r="AD15" s="3" t="str">
        <f t="shared" si="2"/>
        <v>035</v>
      </c>
      <c r="AG15" s="3">
        <v>110</v>
      </c>
      <c r="AH15" s="3" t="str">
        <f>Summary!$B$2</f>
        <v>USD</v>
      </c>
      <c r="AI15" s="3">
        <f t="shared" si="4"/>
        <v>0</v>
      </c>
      <c r="AJ15" s="3">
        <f t="shared" si="5"/>
        <v>0</v>
      </c>
      <c r="AK15" s="3">
        <f t="shared" si="6"/>
        <v>0</v>
      </c>
      <c r="AL15" s="3">
        <f t="shared" si="7"/>
        <v>0</v>
      </c>
      <c r="AM15" s="3">
        <f t="shared" si="8"/>
        <v>0</v>
      </c>
      <c r="AN15" s="3">
        <f t="shared" si="9"/>
        <v>0</v>
      </c>
      <c r="AO15" s="3">
        <f t="shared" si="10"/>
        <v>0</v>
      </c>
      <c r="AP15" s="3">
        <f t="shared" si="11"/>
        <v>0</v>
      </c>
      <c r="AQ15" s="3">
        <f t="shared" si="12"/>
        <v>0</v>
      </c>
      <c r="AR15" s="3">
        <f t="shared" si="13"/>
        <v>0</v>
      </c>
      <c r="AS15" s="3">
        <f t="shared" si="14"/>
        <v>0</v>
      </c>
      <c r="AT15" s="3">
        <f t="shared" si="15"/>
        <v>0</v>
      </c>
    </row>
    <row r="16" spans="1:46" ht="20.25" customHeight="1" x14ac:dyDescent="0.55000000000000004">
      <c r="A16" s="3">
        <v>7082</v>
      </c>
      <c r="B16" s="43" t="str">
        <f>IF(ISTEXT("Marketing-"&amp;VLOOKUP(A16,'Chart of Accounts'!$B$5:$C$50,2,FALSE)),"Marketing-"&amp;VLOOKUP(A16,'Chart of Accounts'!$B$5:$C$50,2,FALSE),"")</f>
        <v>Marketing-Incentives</v>
      </c>
      <c r="C16" s="170"/>
      <c r="D16" s="170"/>
      <c r="E16" s="170"/>
      <c r="F16" s="170">
        <v>200</v>
      </c>
      <c r="G16" s="170"/>
      <c r="H16" s="170"/>
      <c r="I16" s="170"/>
      <c r="J16" s="170">
        <v>200</v>
      </c>
      <c r="K16" s="170"/>
      <c r="L16" s="170"/>
      <c r="M16" s="170"/>
      <c r="N16" s="170"/>
      <c r="O16" s="75">
        <f t="shared" si="0"/>
        <v>400</v>
      </c>
      <c r="T16" s="3" t="s">
        <v>43</v>
      </c>
      <c r="U16" s="3">
        <v>7018</v>
      </c>
      <c r="AA16" s="3" t="s">
        <v>170</v>
      </c>
      <c r="AB16" s="3" t="str">
        <f t="shared" si="1"/>
        <v>7082-000000</v>
      </c>
      <c r="AC16" s="3">
        <v>599</v>
      </c>
      <c r="AD16" s="3" t="str">
        <f t="shared" si="2"/>
        <v>035</v>
      </c>
      <c r="AG16" s="3">
        <v>110</v>
      </c>
      <c r="AH16" s="3" t="str">
        <f>Summary!$B$2</f>
        <v>USD</v>
      </c>
      <c r="AI16" s="3">
        <f t="shared" si="4"/>
        <v>0</v>
      </c>
      <c r="AJ16" s="3">
        <f t="shared" si="5"/>
        <v>0</v>
      </c>
      <c r="AK16" s="3">
        <f t="shared" si="6"/>
        <v>0</v>
      </c>
      <c r="AL16" s="3">
        <f t="shared" si="7"/>
        <v>200</v>
      </c>
      <c r="AM16" s="3">
        <f t="shared" si="8"/>
        <v>0</v>
      </c>
      <c r="AN16" s="3">
        <f t="shared" si="9"/>
        <v>0</v>
      </c>
      <c r="AO16" s="3">
        <f t="shared" si="10"/>
        <v>0</v>
      </c>
      <c r="AP16" s="3">
        <f t="shared" si="11"/>
        <v>200</v>
      </c>
      <c r="AQ16" s="3">
        <f t="shared" si="12"/>
        <v>0</v>
      </c>
      <c r="AR16" s="3">
        <f t="shared" si="13"/>
        <v>0</v>
      </c>
      <c r="AS16" s="3">
        <f t="shared" si="14"/>
        <v>0</v>
      </c>
      <c r="AT16" s="3">
        <f t="shared" si="15"/>
        <v>0</v>
      </c>
    </row>
    <row r="17" spans="1:46" ht="20.25" customHeight="1" x14ac:dyDescent="0.55000000000000004">
      <c r="A17" s="83"/>
      <c r="B17" s="43" t="str">
        <f>IF(ISTEXT("Marketing-"&amp;VLOOKUP(A17,'Chart of Accounts'!$B$5:$C$54,2,FALSE)),"Marketing-"&amp;VLOOKUP(A17,'Chart of Accounts'!$B$5:$C$54,2,FALSE),"")</f>
        <v/>
      </c>
      <c r="C17" s="170"/>
      <c r="D17" s="170"/>
      <c r="E17" s="170"/>
      <c r="F17" s="170"/>
      <c r="G17" s="170"/>
      <c r="H17" s="170"/>
      <c r="I17" s="170"/>
      <c r="J17" s="170"/>
      <c r="K17" s="170"/>
      <c r="L17" s="170"/>
      <c r="M17" s="170"/>
      <c r="N17" s="170"/>
      <c r="O17" s="75">
        <f t="shared" si="0"/>
        <v>0</v>
      </c>
      <c r="T17" s="3" t="s">
        <v>45</v>
      </c>
      <c r="U17" s="3">
        <v>7020</v>
      </c>
      <c r="AA17" s="3" t="s">
        <v>170</v>
      </c>
      <c r="AB17" s="3" t="str">
        <f t="shared" si="1"/>
        <v/>
      </c>
      <c r="AC17" s="3">
        <v>599</v>
      </c>
      <c r="AD17" s="3" t="str">
        <f t="shared" si="2"/>
        <v>035</v>
      </c>
      <c r="AG17" s="3">
        <v>110</v>
      </c>
      <c r="AH17" s="3" t="str">
        <f>Summary!$B$2</f>
        <v>USD</v>
      </c>
      <c r="AI17" s="3">
        <f t="shared" si="4"/>
        <v>0</v>
      </c>
      <c r="AJ17" s="3">
        <f t="shared" si="5"/>
        <v>0</v>
      </c>
      <c r="AK17" s="3">
        <f t="shared" si="6"/>
        <v>0</v>
      </c>
      <c r="AL17" s="3">
        <f t="shared" si="7"/>
        <v>0</v>
      </c>
      <c r="AM17" s="3">
        <f t="shared" si="8"/>
        <v>0</v>
      </c>
      <c r="AN17" s="3">
        <f t="shared" si="9"/>
        <v>0</v>
      </c>
      <c r="AO17" s="3">
        <f t="shared" si="10"/>
        <v>0</v>
      </c>
      <c r="AP17" s="3">
        <f t="shared" si="11"/>
        <v>0</v>
      </c>
      <c r="AQ17" s="3">
        <f t="shared" si="12"/>
        <v>0</v>
      </c>
      <c r="AR17" s="3">
        <f t="shared" si="13"/>
        <v>0</v>
      </c>
      <c r="AS17" s="3">
        <f t="shared" si="14"/>
        <v>0</v>
      </c>
      <c r="AT17" s="3">
        <f t="shared" si="15"/>
        <v>0</v>
      </c>
    </row>
    <row r="18" spans="1:46" ht="20.25" customHeight="1" x14ac:dyDescent="0.55000000000000004">
      <c r="A18" s="83"/>
      <c r="B18" s="43" t="str">
        <f>IF(ISTEXT("Marketing-"&amp;VLOOKUP(A18,'Chart of Accounts'!$B$5:$C$54,2,FALSE)),"Marketing-"&amp;VLOOKUP(A18,'Chart of Accounts'!$B$5:$C$54,2,FALSE),"")</f>
        <v/>
      </c>
      <c r="C18" s="170"/>
      <c r="D18" s="170"/>
      <c r="E18" s="170"/>
      <c r="F18" s="170"/>
      <c r="G18" s="170"/>
      <c r="H18" s="170"/>
      <c r="I18" s="170"/>
      <c r="J18" s="170"/>
      <c r="K18" s="170"/>
      <c r="L18" s="170"/>
      <c r="M18" s="170"/>
      <c r="N18" s="170"/>
      <c r="O18" s="75">
        <f t="shared" si="0"/>
        <v>0</v>
      </c>
      <c r="T18" s="3" t="s">
        <v>47</v>
      </c>
      <c r="U18" s="3">
        <v>7022</v>
      </c>
      <c r="AA18" s="3" t="s">
        <v>170</v>
      </c>
      <c r="AB18" s="3" t="str">
        <f t="shared" si="1"/>
        <v/>
      </c>
      <c r="AC18" s="3">
        <v>599</v>
      </c>
      <c r="AD18" s="3" t="str">
        <f t="shared" si="2"/>
        <v>035</v>
      </c>
      <c r="AG18" s="3">
        <v>110</v>
      </c>
      <c r="AH18" s="3" t="str">
        <f>Summary!$B$2</f>
        <v>USD</v>
      </c>
      <c r="AI18" s="3">
        <f t="shared" si="4"/>
        <v>0</v>
      </c>
      <c r="AJ18" s="3">
        <f t="shared" si="5"/>
        <v>0</v>
      </c>
      <c r="AK18" s="3">
        <f t="shared" si="6"/>
        <v>0</v>
      </c>
      <c r="AL18" s="3">
        <f t="shared" si="7"/>
        <v>0</v>
      </c>
      <c r="AM18" s="3">
        <f t="shared" si="8"/>
        <v>0</v>
      </c>
      <c r="AN18" s="3">
        <f t="shared" si="9"/>
        <v>0</v>
      </c>
      <c r="AO18" s="3">
        <f t="shared" si="10"/>
        <v>0</v>
      </c>
      <c r="AP18" s="3">
        <f t="shared" si="11"/>
        <v>0</v>
      </c>
      <c r="AQ18" s="3">
        <f t="shared" si="12"/>
        <v>0</v>
      </c>
      <c r="AR18" s="3">
        <f t="shared" si="13"/>
        <v>0</v>
      </c>
      <c r="AS18" s="3">
        <f t="shared" si="14"/>
        <v>0</v>
      </c>
      <c r="AT18" s="3">
        <f t="shared" si="15"/>
        <v>0</v>
      </c>
    </row>
    <row r="19" spans="1:46" ht="20.25" customHeight="1" x14ac:dyDescent="0.55000000000000004">
      <c r="A19" s="83"/>
      <c r="B19" s="43" t="str">
        <f>IF(ISTEXT("Marketing-"&amp;VLOOKUP(A19,'Chart of Accounts'!$B$5:$C$54,2,FALSE)),"Marketing-"&amp;VLOOKUP(A19,'Chart of Accounts'!$B$5:$C$54,2,FALSE),"")</f>
        <v/>
      </c>
      <c r="C19" s="170"/>
      <c r="D19" s="170"/>
      <c r="E19" s="170"/>
      <c r="F19" s="170"/>
      <c r="G19" s="170"/>
      <c r="H19" s="170"/>
      <c r="I19" s="170"/>
      <c r="J19" s="170"/>
      <c r="K19" s="170"/>
      <c r="L19" s="170"/>
      <c r="M19" s="170"/>
      <c r="N19" s="170"/>
      <c r="O19" s="75">
        <f t="shared" si="0"/>
        <v>0</v>
      </c>
      <c r="T19" s="3" t="s">
        <v>49</v>
      </c>
      <c r="U19" s="3">
        <v>7024</v>
      </c>
      <c r="AA19" s="3" t="s">
        <v>170</v>
      </c>
      <c r="AB19" s="3" t="str">
        <f t="shared" si="1"/>
        <v/>
      </c>
      <c r="AC19" s="3">
        <v>599</v>
      </c>
      <c r="AD19" s="3" t="str">
        <f t="shared" si="2"/>
        <v>035</v>
      </c>
      <c r="AG19" s="3">
        <v>110</v>
      </c>
      <c r="AH19" s="3" t="str">
        <f>Summary!$B$2</f>
        <v>USD</v>
      </c>
      <c r="AI19" s="3">
        <f t="shared" si="4"/>
        <v>0</v>
      </c>
      <c r="AJ19" s="3">
        <f t="shared" si="5"/>
        <v>0</v>
      </c>
      <c r="AK19" s="3">
        <f t="shared" si="6"/>
        <v>0</v>
      </c>
      <c r="AL19" s="3">
        <f t="shared" si="7"/>
        <v>0</v>
      </c>
      <c r="AM19" s="3">
        <f t="shared" si="8"/>
        <v>0</v>
      </c>
      <c r="AN19" s="3">
        <f t="shared" si="9"/>
        <v>0</v>
      </c>
      <c r="AO19" s="3">
        <f t="shared" si="10"/>
        <v>0</v>
      </c>
      <c r="AP19" s="3">
        <f t="shared" si="11"/>
        <v>0</v>
      </c>
      <c r="AQ19" s="3">
        <f t="shared" si="12"/>
        <v>0</v>
      </c>
      <c r="AR19" s="3">
        <f t="shared" si="13"/>
        <v>0</v>
      </c>
      <c r="AS19" s="3">
        <f t="shared" si="14"/>
        <v>0</v>
      </c>
      <c r="AT19" s="3">
        <f t="shared" si="15"/>
        <v>0</v>
      </c>
    </row>
    <row r="20" spans="1:46" ht="20.25" customHeight="1" x14ac:dyDescent="0.55000000000000004">
      <c r="A20" s="177" t="s">
        <v>291</v>
      </c>
      <c r="B20" s="43"/>
      <c r="C20" s="178">
        <f>SUM(C10:C19)</f>
        <v>22.5</v>
      </c>
      <c r="D20" s="178">
        <f t="shared" ref="D20:O20" si="16">SUM(D10:D19)</f>
        <v>22.5</v>
      </c>
      <c r="E20" s="178">
        <f t="shared" si="16"/>
        <v>137.5</v>
      </c>
      <c r="F20" s="178">
        <f t="shared" si="16"/>
        <v>337.5</v>
      </c>
      <c r="G20" s="178">
        <f t="shared" si="16"/>
        <v>252.5</v>
      </c>
      <c r="H20" s="178">
        <f t="shared" si="16"/>
        <v>137.5</v>
      </c>
      <c r="I20" s="178">
        <f t="shared" si="16"/>
        <v>252.5</v>
      </c>
      <c r="J20" s="178">
        <f t="shared" si="16"/>
        <v>337.5</v>
      </c>
      <c r="K20" s="178">
        <f t="shared" si="16"/>
        <v>137.5</v>
      </c>
      <c r="L20" s="178">
        <f t="shared" si="16"/>
        <v>137.5</v>
      </c>
      <c r="M20" s="178">
        <f t="shared" si="16"/>
        <v>137.5</v>
      </c>
      <c r="N20" s="178">
        <f t="shared" si="16"/>
        <v>137.5</v>
      </c>
      <c r="O20" s="178">
        <f t="shared" si="16"/>
        <v>2050</v>
      </c>
      <c r="T20" s="3" t="s">
        <v>51</v>
      </c>
      <c r="U20" s="3">
        <v>7026</v>
      </c>
    </row>
    <row r="21" spans="1:46" ht="20.25" customHeight="1" x14ac:dyDescent="0.6">
      <c r="A21" s="179"/>
      <c r="B21" s="43"/>
      <c r="C21" s="75"/>
      <c r="D21" s="75"/>
      <c r="E21" s="75"/>
      <c r="F21" s="75"/>
      <c r="G21" s="75"/>
      <c r="H21" s="75"/>
      <c r="I21" s="75"/>
      <c r="J21" s="75"/>
      <c r="K21" s="75"/>
      <c r="L21" s="75"/>
      <c r="M21" s="75"/>
      <c r="N21" s="75"/>
      <c r="O21" s="75"/>
      <c r="T21" s="3" t="s">
        <v>53</v>
      </c>
      <c r="U21" s="3">
        <v>7028</v>
      </c>
    </row>
    <row r="22" spans="1:46" x14ac:dyDescent="0.55000000000000004">
      <c r="C22" s="75"/>
      <c r="D22" s="75"/>
      <c r="E22" s="75"/>
      <c r="F22" s="75"/>
      <c r="G22" s="75"/>
      <c r="H22" s="75"/>
      <c r="I22" s="75"/>
      <c r="J22" s="75"/>
      <c r="K22" s="75"/>
      <c r="L22" s="75"/>
      <c r="M22" s="75"/>
      <c r="N22" s="75"/>
      <c r="O22" s="75"/>
      <c r="T22" s="3" t="s">
        <v>55</v>
      </c>
      <c r="U22" s="3">
        <v>7030</v>
      </c>
    </row>
    <row r="23" spans="1:46" ht="18" thickBot="1" x14ac:dyDescent="0.65">
      <c r="A23" s="182"/>
      <c r="B23" s="3" t="s">
        <v>270</v>
      </c>
      <c r="C23" s="143">
        <f>SUM(C20)</f>
        <v>22.5</v>
      </c>
      <c r="D23" s="143">
        <f t="shared" ref="D23:O23" si="17">SUM(D20)</f>
        <v>22.5</v>
      </c>
      <c r="E23" s="143">
        <f t="shared" si="17"/>
        <v>137.5</v>
      </c>
      <c r="F23" s="143">
        <f t="shared" si="17"/>
        <v>337.5</v>
      </c>
      <c r="G23" s="143">
        <f t="shared" si="17"/>
        <v>252.5</v>
      </c>
      <c r="H23" s="143">
        <f t="shared" si="17"/>
        <v>137.5</v>
      </c>
      <c r="I23" s="143">
        <f t="shared" si="17"/>
        <v>252.5</v>
      </c>
      <c r="J23" s="143">
        <f t="shared" si="17"/>
        <v>337.5</v>
      </c>
      <c r="K23" s="143">
        <f t="shared" si="17"/>
        <v>137.5</v>
      </c>
      <c r="L23" s="143">
        <f t="shared" si="17"/>
        <v>137.5</v>
      </c>
      <c r="M23" s="143">
        <f t="shared" si="17"/>
        <v>137.5</v>
      </c>
      <c r="N23" s="143">
        <f t="shared" si="17"/>
        <v>137.5</v>
      </c>
      <c r="O23" s="143">
        <f t="shared" si="17"/>
        <v>2050</v>
      </c>
      <c r="T23" s="3" t="s">
        <v>57</v>
      </c>
      <c r="U23" s="3">
        <v>7032</v>
      </c>
    </row>
    <row r="24" spans="1:46" ht="17.7" thickTop="1" x14ac:dyDescent="0.55000000000000004">
      <c r="T24" s="3" t="s">
        <v>59</v>
      </c>
      <c r="U24" s="3">
        <v>7034</v>
      </c>
    </row>
    <row r="25" spans="1:46" x14ac:dyDescent="0.55000000000000004">
      <c r="T25" s="3" t="s">
        <v>61</v>
      </c>
      <c r="U25" s="3">
        <v>7036</v>
      </c>
    </row>
    <row r="26" spans="1:46" ht="17.7" x14ac:dyDescent="0.6">
      <c r="C26" s="60" t="s">
        <v>523</v>
      </c>
      <c r="T26" s="3" t="s">
        <v>63</v>
      </c>
      <c r="U26" s="3">
        <v>7038</v>
      </c>
    </row>
    <row r="27" spans="1:46" ht="45" customHeight="1" x14ac:dyDescent="0.55000000000000004">
      <c r="C27" s="288" t="s">
        <v>668</v>
      </c>
      <c r="D27" s="288"/>
      <c r="E27" s="288"/>
      <c r="F27" s="288"/>
      <c r="G27" s="288"/>
      <c r="H27" s="288"/>
      <c r="I27" s="288"/>
      <c r="J27" s="288"/>
      <c r="K27" s="288"/>
      <c r="L27" s="288"/>
      <c r="M27" s="288"/>
      <c r="N27" s="288"/>
      <c r="T27" s="3" t="s">
        <v>65</v>
      </c>
      <c r="U27" s="3">
        <v>7040</v>
      </c>
    </row>
    <row r="28" spans="1:46" ht="195" customHeight="1" x14ac:dyDescent="0.55000000000000004">
      <c r="C28" s="285" t="s">
        <v>734</v>
      </c>
      <c r="D28" s="286"/>
      <c r="E28" s="286"/>
      <c r="F28" s="286"/>
      <c r="G28" s="286"/>
      <c r="H28" s="286"/>
      <c r="I28" s="286"/>
      <c r="J28" s="286"/>
      <c r="K28" s="286"/>
      <c r="L28" s="286"/>
      <c r="M28" s="286"/>
      <c r="N28" s="287"/>
      <c r="T28" s="3" t="s">
        <v>67</v>
      </c>
      <c r="U28" s="3">
        <v>7042</v>
      </c>
    </row>
    <row r="29" spans="1:46" x14ac:dyDescent="0.55000000000000004">
      <c r="C29" s="61" t="str">
        <f>IF(C28="","***Please complete the above Narratives for this budget category","")</f>
        <v/>
      </c>
      <c r="T29" s="3" t="s">
        <v>69</v>
      </c>
      <c r="U29" s="3">
        <v>7044</v>
      </c>
    </row>
    <row r="30" spans="1:46" ht="17.7" thickBot="1" x14ac:dyDescent="0.6">
      <c r="T30" s="3" t="s">
        <v>70</v>
      </c>
      <c r="U30" s="3">
        <v>7046</v>
      </c>
    </row>
    <row r="31" spans="1:46" ht="18" thickBot="1" x14ac:dyDescent="0.6">
      <c r="C31" s="293" t="s">
        <v>529</v>
      </c>
      <c r="D31" s="294"/>
      <c r="E31" s="294"/>
      <c r="F31" s="294"/>
      <c r="G31" s="294"/>
      <c r="H31" s="294"/>
      <c r="I31" s="294"/>
      <c r="J31" s="294"/>
      <c r="K31" s="294"/>
      <c r="L31" s="294"/>
      <c r="M31" s="294"/>
      <c r="N31" s="295"/>
      <c r="T31" s="3" t="s">
        <v>72</v>
      </c>
      <c r="U31" s="3">
        <v>7048</v>
      </c>
    </row>
    <row r="32" spans="1:46" ht="17.7" x14ac:dyDescent="0.55000000000000004">
      <c r="C32" s="147" t="s">
        <v>546</v>
      </c>
      <c r="D32" s="148"/>
      <c r="E32" s="148"/>
      <c r="F32" s="148"/>
      <c r="G32" s="148"/>
      <c r="H32" s="148"/>
      <c r="I32" s="148"/>
      <c r="J32" s="148"/>
      <c r="K32" s="148"/>
      <c r="L32" s="148"/>
      <c r="M32" s="148"/>
      <c r="N32" s="149"/>
      <c r="T32" s="3" t="s">
        <v>74</v>
      </c>
      <c r="U32" s="3">
        <v>7050</v>
      </c>
    </row>
    <row r="33" spans="3:21" ht="22.5" customHeight="1" x14ac:dyDescent="0.55000000000000004">
      <c r="C33" s="54"/>
      <c r="D33" s="296" t="s">
        <v>653</v>
      </c>
      <c r="E33" s="296"/>
      <c r="F33" s="296"/>
      <c r="G33" s="296"/>
      <c r="H33" s="296"/>
      <c r="I33" s="296"/>
      <c r="J33" s="296"/>
      <c r="K33" s="296"/>
      <c r="L33" s="296"/>
      <c r="M33" s="296"/>
      <c r="N33" s="340"/>
      <c r="T33" s="3" t="s">
        <v>76</v>
      </c>
      <c r="U33" s="3">
        <v>7052</v>
      </c>
    </row>
    <row r="34" spans="3:21" ht="17.7" x14ac:dyDescent="0.55000000000000004">
      <c r="C34" s="337" t="s">
        <v>545</v>
      </c>
      <c r="D34" s="338"/>
      <c r="E34" s="338"/>
      <c r="F34" s="338"/>
      <c r="G34" s="338"/>
      <c r="H34" s="338"/>
      <c r="I34" s="338"/>
      <c r="J34" s="338"/>
      <c r="K34" s="338"/>
      <c r="L34" s="338"/>
      <c r="M34" s="338"/>
      <c r="N34" s="339"/>
      <c r="T34" s="3" t="s">
        <v>78</v>
      </c>
      <c r="U34" s="3">
        <v>7070</v>
      </c>
    </row>
    <row r="35" spans="3:21" ht="99.75" customHeight="1" x14ac:dyDescent="0.55000000000000004">
      <c r="C35" s="102"/>
      <c r="D35" s="299" t="s">
        <v>652</v>
      </c>
      <c r="E35" s="299"/>
      <c r="F35" s="299"/>
      <c r="G35" s="299"/>
      <c r="H35" s="299"/>
      <c r="I35" s="299"/>
      <c r="J35" s="299"/>
      <c r="K35" s="299"/>
      <c r="L35" s="299"/>
      <c r="M35" s="299"/>
      <c r="N35" s="333"/>
      <c r="T35" s="3" t="s">
        <v>79</v>
      </c>
      <c r="U35" s="3">
        <v>7072</v>
      </c>
    </row>
    <row r="36" spans="3:21" ht="20.25" customHeight="1" x14ac:dyDescent="0.55000000000000004">
      <c r="C36" s="147" t="s">
        <v>530</v>
      </c>
      <c r="D36" s="148"/>
      <c r="E36" s="148"/>
      <c r="F36" s="148"/>
      <c r="G36" s="148"/>
      <c r="H36" s="148"/>
      <c r="I36" s="148"/>
      <c r="J36" s="148"/>
      <c r="K36" s="148"/>
      <c r="L36" s="148"/>
      <c r="M36" s="148"/>
      <c r="N36" s="149"/>
      <c r="T36" s="3" t="s">
        <v>81</v>
      </c>
      <c r="U36" s="3">
        <v>7080</v>
      </c>
    </row>
    <row r="37" spans="3:21" ht="27.75" customHeight="1" x14ac:dyDescent="0.55000000000000004">
      <c r="C37" s="102"/>
      <c r="D37" s="296" t="s">
        <v>534</v>
      </c>
      <c r="E37" s="297"/>
      <c r="F37" s="297"/>
      <c r="G37" s="297"/>
      <c r="H37" s="297"/>
      <c r="I37" s="297"/>
      <c r="J37" s="297"/>
      <c r="K37" s="297"/>
      <c r="L37" s="297"/>
      <c r="M37" s="297"/>
      <c r="N37" s="298"/>
      <c r="T37" s="3" t="s">
        <v>83</v>
      </c>
      <c r="U37" s="3">
        <v>7082</v>
      </c>
    </row>
    <row r="38" spans="3:21" ht="15.75" customHeight="1" thickBot="1" x14ac:dyDescent="0.6">
      <c r="C38" s="334"/>
      <c r="D38" s="335"/>
      <c r="E38" s="335"/>
      <c r="F38" s="335"/>
      <c r="G38" s="335"/>
      <c r="H38" s="335"/>
      <c r="I38" s="335"/>
      <c r="J38" s="335"/>
      <c r="K38" s="335"/>
      <c r="L38" s="335"/>
      <c r="M38" s="335"/>
      <c r="N38" s="336"/>
      <c r="T38" s="3" t="s">
        <v>85</v>
      </c>
      <c r="U38" s="3">
        <v>7084</v>
      </c>
    </row>
    <row r="39" spans="3:21" ht="18" thickBot="1" x14ac:dyDescent="0.6">
      <c r="C39" s="293" t="s">
        <v>517</v>
      </c>
      <c r="D39" s="294"/>
      <c r="E39" s="294"/>
      <c r="F39" s="294"/>
      <c r="G39" s="294"/>
      <c r="H39" s="294"/>
      <c r="I39" s="294"/>
      <c r="J39" s="294"/>
      <c r="K39" s="294"/>
      <c r="L39" s="294"/>
      <c r="M39" s="294"/>
      <c r="N39" s="295"/>
      <c r="T39" s="3" t="s">
        <v>87</v>
      </c>
      <c r="U39" s="3">
        <v>7088</v>
      </c>
    </row>
    <row r="40" spans="3:21" ht="38.25" customHeight="1" x14ac:dyDescent="0.55000000000000004">
      <c r="C40" s="319" t="s">
        <v>605</v>
      </c>
      <c r="D40" s="320"/>
      <c r="E40" s="320"/>
      <c r="F40" s="320"/>
      <c r="G40" s="320"/>
      <c r="H40" s="320"/>
      <c r="I40" s="320"/>
      <c r="J40" s="320"/>
      <c r="K40" s="320"/>
      <c r="L40" s="320"/>
      <c r="M40" s="320"/>
      <c r="N40" s="321"/>
      <c r="T40" s="3" t="s">
        <v>89</v>
      </c>
      <c r="U40" s="3">
        <v>7090</v>
      </c>
    </row>
    <row r="41" spans="3:21" ht="41.25" customHeight="1" x14ac:dyDescent="0.55000000000000004">
      <c r="C41" s="318" t="s">
        <v>606</v>
      </c>
      <c r="D41" s="304"/>
      <c r="E41" s="304"/>
      <c r="F41" s="304"/>
      <c r="G41" s="304"/>
      <c r="H41" s="304"/>
      <c r="I41" s="304"/>
      <c r="J41" s="304"/>
      <c r="K41" s="304"/>
      <c r="L41" s="304"/>
      <c r="M41" s="304"/>
      <c r="N41" s="305"/>
      <c r="T41" s="3" t="s">
        <v>91</v>
      </c>
    </row>
    <row r="42" spans="3:21" ht="35.25" customHeight="1" x14ac:dyDescent="0.55000000000000004">
      <c r="T42" s="3" t="s">
        <v>93</v>
      </c>
    </row>
    <row r="43" spans="3:21" x14ac:dyDescent="0.55000000000000004">
      <c r="T43" s="3" t="s">
        <v>95</v>
      </c>
    </row>
  </sheetData>
  <sheetProtection algorithmName="SHA-512" hashValue="mysIq8MVm5lq3oqEFpWc/j5xlq4O9/UALWUCr6T3Y66gt1hFkNPP1mITIEP4HSimi9zSfqellx09TTAEstZrug==" saltValue="tDZSD93ymFOD21LW1ZORTQ==" spinCount="100000" sheet="1" objects="1" scenarios="1"/>
  <protectedRanges>
    <protectedRange sqref="C9:O9 O10:O19 C20:O22" name="Range1"/>
    <protectedRange sqref="C10:N19" name="Range1_1"/>
  </protectedRanges>
  <mergeCells count="12">
    <mergeCell ref="D35:N35"/>
    <mergeCell ref="C34:N34"/>
    <mergeCell ref="D33:N33"/>
    <mergeCell ref="C5:O5"/>
    <mergeCell ref="C28:N28"/>
    <mergeCell ref="C31:N31"/>
    <mergeCell ref="C27:N27"/>
    <mergeCell ref="C41:N41"/>
    <mergeCell ref="D37:N37"/>
    <mergeCell ref="C38:N38"/>
    <mergeCell ref="C39:N39"/>
    <mergeCell ref="C40:N40"/>
  </mergeCells>
  <phoneticPr fontId="3" type="noConversion"/>
  <conditionalFormatting sqref="C28:N28">
    <cfRule type="cellIs" dxfId="8" priority="1" operator="equal">
      <formula>""</formula>
    </cfRule>
  </conditionalFormatting>
  <dataValidations count="2">
    <dataValidation type="decimal" operator="greaterThanOrEqual" allowBlank="1" showInputMessage="1" showErrorMessage="1" sqref="C10:N19" xr:uid="{00000000-0002-0000-0600-000000000000}">
      <formula1>0</formula1>
    </dataValidation>
    <dataValidation type="list" allowBlank="1" showInputMessage="1" showErrorMessage="1" sqref="A17:A19" xr:uid="{00000000-0002-0000-0600-000001000000}">
      <formula1>$U$10:$U$45</formula1>
    </dataValidation>
  </dataValidations>
  <pageMargins left="0.75" right="0.75" top="1" bottom="1" header="0.5" footer="0.5"/>
  <pageSetup scale="41" fitToHeight="3"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111"/>
  <sheetViews>
    <sheetView topLeftCell="A87" zoomScale="60" zoomScaleNormal="60" workbookViewId="0">
      <selection activeCell="C93" sqref="C93:N93"/>
    </sheetView>
  </sheetViews>
  <sheetFormatPr defaultColWidth="9.1640625" defaultRowHeight="17.399999999999999" x14ac:dyDescent="0.55000000000000004"/>
  <cols>
    <col min="1" max="1" width="11.1640625" style="3" customWidth="1"/>
    <col min="2" max="2" width="68.27734375" style="3" customWidth="1"/>
    <col min="3" max="3" width="17.5546875" style="3" customWidth="1"/>
    <col min="4" max="15" width="17.27734375" style="3" customWidth="1"/>
    <col min="16" max="17" width="9.1640625" style="3"/>
    <col min="18" max="26" width="9.1640625" style="3" hidden="1" customWidth="1"/>
    <col min="27" max="27" width="10.83203125" style="3" hidden="1" customWidth="1"/>
    <col min="28" max="28" width="9.44140625" style="3" hidden="1" customWidth="1"/>
    <col min="29" max="29" width="14.83203125" style="3" hidden="1" customWidth="1"/>
    <col min="30" max="31" width="11.27734375" style="3" hidden="1" customWidth="1"/>
    <col min="32" max="32" width="12.27734375" style="3" hidden="1" customWidth="1"/>
    <col min="33" max="33" width="17" style="3" hidden="1" customWidth="1"/>
    <col min="34" max="34" width="19.71875" style="3" hidden="1" customWidth="1"/>
    <col min="35" max="43" width="10" style="3" hidden="1" customWidth="1"/>
    <col min="44" max="46" width="11" style="3" hidden="1" customWidth="1"/>
    <col min="47" max="48" width="9.1640625" style="3" hidden="1" customWidth="1"/>
    <col min="49" max="49" width="9.1640625" style="3" customWidth="1"/>
    <col min="50" max="16384" width="9.1640625" style="3"/>
  </cols>
  <sheetData>
    <row r="1" spans="1:46" ht="17.7" x14ac:dyDescent="0.6">
      <c r="A1" s="60"/>
      <c r="G1" s="65" t="s">
        <v>0</v>
      </c>
      <c r="N1" s="66" t="s">
        <v>2</v>
      </c>
      <c r="O1" s="66">
        <f>Summary!B1</f>
        <v>35</v>
      </c>
    </row>
    <row r="2" spans="1:46" ht="17.7" x14ac:dyDescent="0.6">
      <c r="A2" s="60"/>
      <c r="G2" s="65" t="s">
        <v>1</v>
      </c>
    </row>
    <row r="3" spans="1:46" ht="17.7" x14ac:dyDescent="0.6">
      <c r="G3" s="65" t="str">
        <f>Recognition!G3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ht="17.7" x14ac:dyDescent="0.6">
      <c r="A7" s="74"/>
      <c r="D7" s="75"/>
      <c r="E7" s="75"/>
      <c r="F7" s="75"/>
      <c r="G7" s="75"/>
      <c r="H7" s="75"/>
      <c r="I7" s="75"/>
      <c r="J7" s="75"/>
      <c r="K7" s="75"/>
      <c r="L7" s="75"/>
      <c r="M7" s="75"/>
      <c r="N7" s="75"/>
      <c r="O7" s="75"/>
      <c r="AB7" s="165"/>
    </row>
    <row r="8" spans="1:46" ht="17.7" x14ac:dyDescent="0.6">
      <c r="A8" s="60" t="s">
        <v>262</v>
      </c>
      <c r="B8" s="65"/>
      <c r="D8" s="75"/>
      <c r="E8" s="75"/>
      <c r="F8" s="75"/>
      <c r="G8" s="75"/>
      <c r="H8" s="75"/>
      <c r="I8" s="75"/>
      <c r="J8" s="75"/>
      <c r="K8" s="75"/>
      <c r="L8" s="75"/>
      <c r="M8" s="75"/>
      <c r="N8" s="75"/>
      <c r="O8" s="75"/>
    </row>
    <row r="9" spans="1:46" x14ac:dyDescent="0.55000000000000004">
      <c r="A9" s="177" t="s">
        <v>263</v>
      </c>
      <c r="B9" s="43"/>
      <c r="C9" s="75"/>
      <c r="D9" s="75"/>
      <c r="E9" s="75"/>
      <c r="F9" s="75"/>
      <c r="G9" s="75"/>
      <c r="H9" s="75"/>
      <c r="I9" s="75"/>
      <c r="J9" s="75"/>
      <c r="K9" s="75"/>
      <c r="L9" s="75"/>
      <c r="M9" s="75"/>
      <c r="N9" s="75"/>
      <c r="O9" s="75"/>
      <c r="T9" s="64" t="s">
        <v>227</v>
      </c>
    </row>
    <row r="10" spans="1:46" ht="20.25" customHeight="1" x14ac:dyDescent="0.55000000000000004">
      <c r="A10" s="3">
        <v>7006</v>
      </c>
      <c r="B10" s="43" t="str">
        <f>IF(ISTEXT("Building New Clubs-"&amp;VLOOKUP(A10,'Chart of Accounts'!$B$5:$C$50,2,FALSE)),"Building New Clubs-"&amp;VLOOKUP(A10,'Chart of Accounts'!$B$5:$C$50,2,FALSE),"")</f>
        <v>Building New Clubs-Educational Materials</v>
      </c>
      <c r="C10" s="170"/>
      <c r="D10" s="170"/>
      <c r="E10" s="170"/>
      <c r="F10" s="170"/>
      <c r="G10" s="170"/>
      <c r="H10" s="170"/>
      <c r="I10" s="170"/>
      <c r="J10" s="170"/>
      <c r="K10" s="170"/>
      <c r="L10" s="170"/>
      <c r="M10" s="170"/>
      <c r="N10" s="170"/>
      <c r="O10" s="75">
        <f t="shared" ref="O10:O19" si="0">SUM(C10:N10)</f>
        <v>0</v>
      </c>
      <c r="T10" s="3" t="s">
        <v>31</v>
      </c>
      <c r="U10" s="3">
        <v>7004</v>
      </c>
      <c r="AA10" s="3" t="s">
        <v>170</v>
      </c>
      <c r="AB10" s="3" t="str">
        <f t="shared" ref="AB10:AB19" si="1">IF(A10="","",A10&amp;"-000000")</f>
        <v>7006-000000</v>
      </c>
      <c r="AC10" s="3">
        <v>580</v>
      </c>
      <c r="AD10" s="3" t="str">
        <f t="shared" ref="AD10:AD19" si="2">IF(LEN($O$1)=3,$O$1,IF(LEN($O$1)=2,0&amp;$O$1,IF(LEN($O$1)=1,0&amp;0&amp;$O$1,"ERROR")))</f>
        <v>035</v>
      </c>
      <c r="AG10" s="3">
        <v>110</v>
      </c>
      <c r="AH10" s="3" t="str">
        <f>Summary!$B$2</f>
        <v>USD</v>
      </c>
      <c r="AI10" s="3">
        <f t="shared" ref="AI10:AT19" si="3">IF(C10="",0,C10)</f>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ht="20.25" customHeight="1" x14ac:dyDescent="0.55000000000000004">
      <c r="A11" s="3">
        <v>7008</v>
      </c>
      <c r="B11" s="43" t="str">
        <f>IF(ISTEXT("Building New Clubs-"&amp;VLOOKUP(A11,'Chart of Accounts'!$B$5:$C$50,2,FALSE)),"Building New Clubs-"&amp;VLOOKUP(A11,'Chart of Accounts'!$B$5:$C$50,2,FALSE),"")</f>
        <v>Building New Clubs-Promotional Materials</v>
      </c>
      <c r="C11" s="170"/>
      <c r="D11" s="170"/>
      <c r="E11" s="170"/>
      <c r="F11" s="170"/>
      <c r="G11" s="170"/>
      <c r="H11" s="170"/>
      <c r="I11" s="170"/>
      <c r="J11" s="170"/>
      <c r="K11" s="170"/>
      <c r="L11" s="170"/>
      <c r="M11" s="170"/>
      <c r="N11" s="170"/>
      <c r="O11" s="75">
        <f t="shared" si="0"/>
        <v>0</v>
      </c>
      <c r="T11" s="3" t="s">
        <v>33</v>
      </c>
      <c r="U11" s="3">
        <v>7006</v>
      </c>
      <c r="AA11" s="3" t="s">
        <v>170</v>
      </c>
      <c r="AB11" s="3" t="str">
        <f t="shared" si="1"/>
        <v>7008-000000</v>
      </c>
      <c r="AC11" s="3">
        <v>580</v>
      </c>
      <c r="AD11" s="3" t="str">
        <f t="shared" si="2"/>
        <v>035</v>
      </c>
      <c r="AG11" s="3">
        <v>110</v>
      </c>
      <c r="AH11" s="3" t="str">
        <f>Summary!$B$2</f>
        <v>USD</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ht="20.25" customHeight="1" x14ac:dyDescent="0.55000000000000004">
      <c r="A12" s="3">
        <v>7010</v>
      </c>
      <c r="B12" s="43" t="str">
        <f>IF(ISTEXT("Building New Clubs-"&amp;VLOOKUP(A12,'Chart of Accounts'!$B$5:$C$50,2,FALSE)),"Building New Clubs-"&amp;VLOOKUP(A12,'Chart of Accounts'!$B$5:$C$50,2,FALSE),"")</f>
        <v>Building New Clubs-Awards Expense (Trophies, Plaques, Ribbons &amp; Certificates)</v>
      </c>
      <c r="C12" s="170"/>
      <c r="D12" s="170"/>
      <c r="E12" s="170"/>
      <c r="F12" s="170"/>
      <c r="G12" s="170"/>
      <c r="H12" s="170"/>
      <c r="I12" s="170"/>
      <c r="J12" s="170"/>
      <c r="K12" s="170"/>
      <c r="L12" s="170"/>
      <c r="M12" s="170"/>
      <c r="N12" s="170"/>
      <c r="O12" s="75">
        <f t="shared" si="0"/>
        <v>0</v>
      </c>
      <c r="T12" s="3" t="s">
        <v>35</v>
      </c>
      <c r="U12" s="3">
        <v>7008</v>
      </c>
      <c r="AA12" s="3" t="s">
        <v>170</v>
      </c>
      <c r="AB12" s="3" t="str">
        <f t="shared" si="1"/>
        <v>7010-000000</v>
      </c>
      <c r="AC12" s="3">
        <v>580</v>
      </c>
      <c r="AD12" s="3" t="str">
        <f t="shared" si="2"/>
        <v>035</v>
      </c>
      <c r="AG12" s="3">
        <v>110</v>
      </c>
      <c r="AH12" s="3" t="str">
        <f>Summary!$B$2</f>
        <v>USD</v>
      </c>
      <c r="AI12" s="3">
        <f t="shared" si="3"/>
        <v>0</v>
      </c>
      <c r="AJ12" s="3">
        <f t="shared" si="3"/>
        <v>0</v>
      </c>
      <c r="AK12" s="3">
        <f t="shared" si="3"/>
        <v>0</v>
      </c>
      <c r="AL12" s="3">
        <f t="shared" si="3"/>
        <v>0</v>
      </c>
      <c r="AM12" s="3">
        <f t="shared" si="3"/>
        <v>0</v>
      </c>
      <c r="AN12" s="3">
        <f t="shared" si="3"/>
        <v>0</v>
      </c>
      <c r="AO12" s="3">
        <f t="shared" si="3"/>
        <v>0</v>
      </c>
      <c r="AP12" s="3">
        <f t="shared" si="3"/>
        <v>0</v>
      </c>
      <c r="AQ12" s="3">
        <f t="shared" si="3"/>
        <v>0</v>
      </c>
      <c r="AR12" s="3">
        <f t="shared" si="3"/>
        <v>0</v>
      </c>
      <c r="AS12" s="3">
        <f t="shared" si="3"/>
        <v>0</v>
      </c>
      <c r="AT12" s="3">
        <f t="shared" si="3"/>
        <v>0</v>
      </c>
    </row>
    <row r="13" spans="1:46" ht="20.25" customHeight="1" x14ac:dyDescent="0.55000000000000004">
      <c r="A13" s="3">
        <v>7012</v>
      </c>
      <c r="B13" s="43" t="str">
        <f>IF(ISTEXT("Building New Clubs-"&amp;VLOOKUP(A13,'Chart of Accounts'!$B$5:$C$50,2,FALSE)),"Building New Clubs-"&amp;VLOOKUP(A13,'Chart of Accounts'!$B$5:$C$50,2,FALSE),"")</f>
        <v>Building New Clubs-Supplies &amp; Stationery Expense</v>
      </c>
      <c r="C13" s="170">
        <v>25</v>
      </c>
      <c r="D13" s="170">
        <v>25</v>
      </c>
      <c r="E13" s="170">
        <v>25</v>
      </c>
      <c r="F13" s="170">
        <v>25</v>
      </c>
      <c r="G13" s="170">
        <v>25</v>
      </c>
      <c r="H13" s="170">
        <v>25</v>
      </c>
      <c r="I13" s="170">
        <v>25</v>
      </c>
      <c r="J13" s="170">
        <v>25</v>
      </c>
      <c r="K13" s="170">
        <v>25</v>
      </c>
      <c r="L13" s="170">
        <v>25</v>
      </c>
      <c r="M13" s="170">
        <v>25</v>
      </c>
      <c r="N13" s="170">
        <v>25</v>
      </c>
      <c r="O13" s="75">
        <f t="shared" si="0"/>
        <v>300</v>
      </c>
      <c r="T13" s="3" t="s">
        <v>37</v>
      </c>
      <c r="U13" s="3">
        <v>7010</v>
      </c>
      <c r="AA13" s="3" t="s">
        <v>170</v>
      </c>
      <c r="AB13" s="3" t="str">
        <f t="shared" si="1"/>
        <v>7012-000000</v>
      </c>
      <c r="AC13" s="3">
        <v>580</v>
      </c>
      <c r="AD13" s="3" t="str">
        <f t="shared" si="2"/>
        <v>035</v>
      </c>
      <c r="AG13" s="3">
        <v>110</v>
      </c>
      <c r="AH13" s="3" t="str">
        <f>Summary!$B$2</f>
        <v>USD</v>
      </c>
      <c r="AI13" s="3">
        <f t="shared" si="3"/>
        <v>25</v>
      </c>
      <c r="AJ13" s="3">
        <f t="shared" si="3"/>
        <v>25</v>
      </c>
      <c r="AK13" s="3">
        <f t="shared" si="3"/>
        <v>25</v>
      </c>
      <c r="AL13" s="3">
        <f t="shared" si="3"/>
        <v>25</v>
      </c>
      <c r="AM13" s="3">
        <f t="shared" si="3"/>
        <v>25</v>
      </c>
      <c r="AN13" s="3">
        <f t="shared" si="3"/>
        <v>25</v>
      </c>
      <c r="AO13" s="3">
        <f t="shared" si="3"/>
        <v>25</v>
      </c>
      <c r="AP13" s="3">
        <f t="shared" si="3"/>
        <v>25</v>
      </c>
      <c r="AQ13" s="3">
        <f t="shared" si="3"/>
        <v>25</v>
      </c>
      <c r="AR13" s="3">
        <f t="shared" si="3"/>
        <v>25</v>
      </c>
      <c r="AS13" s="3">
        <f t="shared" si="3"/>
        <v>25</v>
      </c>
      <c r="AT13" s="3">
        <f t="shared" si="3"/>
        <v>25</v>
      </c>
    </row>
    <row r="14" spans="1:46" ht="20.25" customHeight="1" x14ac:dyDescent="0.55000000000000004">
      <c r="A14" s="3">
        <v>7036</v>
      </c>
      <c r="B14" s="43" t="str">
        <f>IF(ISTEXT("Building New Clubs-"&amp;VLOOKUP(A14,'Chart of Accounts'!$B$5:$C$50,2,FALSE)),"Building New Clubs-"&amp;VLOOKUP(A14,'Chart of Accounts'!$B$5:$C$50,2,FALSE),"")</f>
        <v>Building New Clubs-Advertising Expense</v>
      </c>
      <c r="C14" s="170"/>
      <c r="D14" s="170"/>
      <c r="E14" s="170"/>
      <c r="F14" s="170"/>
      <c r="G14" s="170"/>
      <c r="H14" s="170"/>
      <c r="I14" s="170"/>
      <c r="J14" s="170"/>
      <c r="K14" s="170"/>
      <c r="L14" s="170"/>
      <c r="M14" s="170"/>
      <c r="N14" s="170"/>
      <c r="O14" s="75">
        <f t="shared" si="0"/>
        <v>0</v>
      </c>
      <c r="T14" s="3" t="s">
        <v>39</v>
      </c>
      <c r="U14" s="3">
        <v>7012</v>
      </c>
      <c r="AA14" s="3" t="s">
        <v>170</v>
      </c>
      <c r="AB14" s="3" t="str">
        <f t="shared" si="1"/>
        <v>7036-000000</v>
      </c>
      <c r="AC14" s="3">
        <v>580</v>
      </c>
      <c r="AD14" s="3" t="str">
        <f t="shared" si="2"/>
        <v>035</v>
      </c>
      <c r="AG14" s="3">
        <v>110</v>
      </c>
      <c r="AH14" s="3" t="str">
        <f>Summary!$B$2</f>
        <v>USD</v>
      </c>
      <c r="AI14" s="3">
        <f t="shared" si="3"/>
        <v>0</v>
      </c>
      <c r="AJ14" s="3">
        <f t="shared" si="3"/>
        <v>0</v>
      </c>
      <c r="AK14" s="3">
        <f t="shared" si="3"/>
        <v>0</v>
      </c>
      <c r="AL14" s="3">
        <f t="shared" si="3"/>
        <v>0</v>
      </c>
      <c r="AM14" s="3">
        <f t="shared" si="3"/>
        <v>0</v>
      </c>
      <c r="AN14" s="3">
        <f t="shared" si="3"/>
        <v>0</v>
      </c>
      <c r="AO14" s="3">
        <f t="shared" si="3"/>
        <v>0</v>
      </c>
      <c r="AP14" s="3">
        <f t="shared" si="3"/>
        <v>0</v>
      </c>
      <c r="AQ14" s="3">
        <f t="shared" si="3"/>
        <v>0</v>
      </c>
      <c r="AR14" s="3">
        <f t="shared" si="3"/>
        <v>0</v>
      </c>
      <c r="AS14" s="3">
        <f t="shared" si="3"/>
        <v>0</v>
      </c>
      <c r="AT14" s="3">
        <f t="shared" si="3"/>
        <v>0</v>
      </c>
    </row>
    <row r="15" spans="1:46" ht="20.25" customHeight="1" x14ac:dyDescent="0.55000000000000004">
      <c r="A15" s="3">
        <v>7044</v>
      </c>
      <c r="B15" s="43" t="str">
        <f>IF(ISTEXT("Building New Clubs-"&amp;VLOOKUP(A15,'Chart of Accounts'!$B$5:$C$50,2,FALSE)),"Building New Clubs-"&amp;VLOOKUP(A15,'Chart of Accounts'!$B$5:$C$50,2,FALSE),"")</f>
        <v>Building New Clubs-Postage &amp; Shipping Expense</v>
      </c>
      <c r="C15" s="170">
        <v>30</v>
      </c>
      <c r="D15" s="170">
        <v>30</v>
      </c>
      <c r="E15" s="170">
        <v>30</v>
      </c>
      <c r="F15" s="170">
        <v>30</v>
      </c>
      <c r="G15" s="170">
        <v>30</v>
      </c>
      <c r="H15" s="170">
        <v>30</v>
      </c>
      <c r="I15" s="170">
        <v>30</v>
      </c>
      <c r="J15" s="170">
        <v>30</v>
      </c>
      <c r="K15" s="170">
        <v>30</v>
      </c>
      <c r="L15" s="170">
        <v>30</v>
      </c>
      <c r="M15" s="170">
        <v>30</v>
      </c>
      <c r="N15" s="170">
        <v>30</v>
      </c>
      <c r="O15" s="75">
        <f t="shared" si="0"/>
        <v>360</v>
      </c>
      <c r="T15" s="3" t="s">
        <v>41</v>
      </c>
      <c r="U15" s="3">
        <v>7014</v>
      </c>
      <c r="AA15" s="3" t="s">
        <v>170</v>
      </c>
      <c r="AB15" s="3" t="str">
        <f t="shared" si="1"/>
        <v>7044-000000</v>
      </c>
      <c r="AC15" s="3">
        <v>580</v>
      </c>
      <c r="AD15" s="3" t="str">
        <f t="shared" si="2"/>
        <v>035</v>
      </c>
      <c r="AG15" s="3">
        <v>110</v>
      </c>
      <c r="AH15" s="3" t="str">
        <f>Summary!$B$2</f>
        <v>USD</v>
      </c>
      <c r="AI15" s="3">
        <f t="shared" si="3"/>
        <v>30</v>
      </c>
      <c r="AJ15" s="3">
        <f t="shared" si="3"/>
        <v>30</v>
      </c>
      <c r="AK15" s="3">
        <f t="shared" si="3"/>
        <v>30</v>
      </c>
      <c r="AL15" s="3">
        <f t="shared" si="3"/>
        <v>30</v>
      </c>
      <c r="AM15" s="3">
        <f t="shared" si="3"/>
        <v>30</v>
      </c>
      <c r="AN15" s="3">
        <f t="shared" si="3"/>
        <v>30</v>
      </c>
      <c r="AO15" s="3">
        <f t="shared" si="3"/>
        <v>30</v>
      </c>
      <c r="AP15" s="3">
        <f t="shared" si="3"/>
        <v>30</v>
      </c>
      <c r="AQ15" s="3">
        <f t="shared" si="3"/>
        <v>30</v>
      </c>
      <c r="AR15" s="3">
        <f t="shared" si="3"/>
        <v>30</v>
      </c>
      <c r="AS15" s="3">
        <f t="shared" si="3"/>
        <v>30</v>
      </c>
      <c r="AT15" s="3">
        <f t="shared" si="3"/>
        <v>30</v>
      </c>
    </row>
    <row r="16" spans="1:46" ht="20.25" customHeight="1" x14ac:dyDescent="0.55000000000000004">
      <c r="A16" s="3">
        <v>7082</v>
      </c>
      <c r="B16" s="43" t="str">
        <f>IF(ISTEXT("Building New Clubs-"&amp;VLOOKUP(A16,'Chart of Accounts'!$B$5:$C$50,2,FALSE)),"Building New Clubs-"&amp;VLOOKUP(A16,'Chart of Accounts'!$B$5:$C$50,2,FALSE),"")</f>
        <v>Building New Clubs-Incentives</v>
      </c>
      <c r="C16" s="170"/>
      <c r="D16" s="170"/>
      <c r="E16" s="170">
        <v>100</v>
      </c>
      <c r="F16" s="170">
        <v>100</v>
      </c>
      <c r="G16" s="170">
        <v>100</v>
      </c>
      <c r="H16" s="170">
        <v>100</v>
      </c>
      <c r="I16" s="170">
        <v>100</v>
      </c>
      <c r="J16" s="170">
        <v>100</v>
      </c>
      <c r="K16" s="170">
        <v>100</v>
      </c>
      <c r="L16" s="170">
        <v>100</v>
      </c>
      <c r="M16" s="170">
        <v>100</v>
      </c>
      <c r="N16" s="170">
        <v>100</v>
      </c>
      <c r="O16" s="75">
        <f t="shared" si="0"/>
        <v>1000</v>
      </c>
      <c r="T16" s="3" t="s">
        <v>43</v>
      </c>
      <c r="U16" s="3">
        <v>7016</v>
      </c>
      <c r="AA16" s="3" t="s">
        <v>170</v>
      </c>
      <c r="AB16" s="3" t="str">
        <f t="shared" si="1"/>
        <v>7082-000000</v>
      </c>
      <c r="AC16" s="3">
        <v>580</v>
      </c>
      <c r="AD16" s="3" t="str">
        <f t="shared" si="2"/>
        <v>035</v>
      </c>
      <c r="AG16" s="3">
        <v>110</v>
      </c>
      <c r="AH16" s="3" t="str">
        <f>Summary!$B$2</f>
        <v>USD</v>
      </c>
      <c r="AI16" s="3">
        <f t="shared" si="3"/>
        <v>0</v>
      </c>
      <c r="AJ16" s="3">
        <f t="shared" si="3"/>
        <v>0</v>
      </c>
      <c r="AK16" s="3">
        <f t="shared" si="3"/>
        <v>100</v>
      </c>
      <c r="AL16" s="3">
        <f t="shared" si="3"/>
        <v>100</v>
      </c>
      <c r="AM16" s="3">
        <f t="shared" si="3"/>
        <v>100</v>
      </c>
      <c r="AN16" s="3">
        <f t="shared" si="3"/>
        <v>100</v>
      </c>
      <c r="AO16" s="3">
        <f t="shared" si="3"/>
        <v>100</v>
      </c>
      <c r="AP16" s="3">
        <f t="shared" si="3"/>
        <v>100</v>
      </c>
      <c r="AQ16" s="3">
        <f t="shared" si="3"/>
        <v>100</v>
      </c>
      <c r="AR16" s="3">
        <f t="shared" si="3"/>
        <v>100</v>
      </c>
      <c r="AS16" s="3">
        <f t="shared" si="3"/>
        <v>100</v>
      </c>
      <c r="AT16" s="3">
        <f t="shared" si="3"/>
        <v>100</v>
      </c>
    </row>
    <row r="17" spans="1:46" ht="20.25" customHeight="1" x14ac:dyDescent="0.55000000000000004">
      <c r="A17" s="83"/>
      <c r="B17" s="43" t="str">
        <f>IF(ISTEXT("Building New Clubs-"&amp;VLOOKUP(A17,'Chart of Accounts'!$B$5:$C$50,2,FALSE)),"Building New Clubs-"&amp;VLOOKUP(A17,'Chart of Accounts'!$B$5:$C$50,2,FALSE),"")</f>
        <v/>
      </c>
      <c r="C17" s="170"/>
      <c r="D17" s="170"/>
      <c r="E17" s="170"/>
      <c r="F17" s="170"/>
      <c r="G17" s="170"/>
      <c r="H17" s="170"/>
      <c r="I17" s="170"/>
      <c r="J17" s="170"/>
      <c r="K17" s="170"/>
      <c r="L17" s="170"/>
      <c r="M17" s="170"/>
      <c r="N17" s="170"/>
      <c r="O17" s="75">
        <f t="shared" si="0"/>
        <v>0</v>
      </c>
      <c r="T17" s="3" t="s">
        <v>45</v>
      </c>
      <c r="U17" s="3">
        <v>7018</v>
      </c>
      <c r="AA17" s="3" t="s">
        <v>170</v>
      </c>
      <c r="AB17" s="3" t="str">
        <f t="shared" si="1"/>
        <v/>
      </c>
      <c r="AC17" s="3">
        <v>580</v>
      </c>
      <c r="AD17" s="3" t="str">
        <f t="shared" si="2"/>
        <v>035</v>
      </c>
      <c r="AG17" s="3">
        <v>110</v>
      </c>
      <c r="AH17" s="3" t="str">
        <f>Summary!$B$2</f>
        <v>USD</v>
      </c>
      <c r="AI17" s="3">
        <f t="shared" si="3"/>
        <v>0</v>
      </c>
      <c r="AJ17" s="3">
        <f t="shared" si="3"/>
        <v>0</v>
      </c>
      <c r="AK17" s="3">
        <f t="shared" si="3"/>
        <v>0</v>
      </c>
      <c r="AL17" s="3">
        <f t="shared" si="3"/>
        <v>0</v>
      </c>
      <c r="AM17" s="3">
        <f t="shared" si="3"/>
        <v>0</v>
      </c>
      <c r="AN17" s="3">
        <f t="shared" si="3"/>
        <v>0</v>
      </c>
      <c r="AO17" s="3">
        <f t="shared" si="3"/>
        <v>0</v>
      </c>
      <c r="AP17" s="3">
        <f t="shared" si="3"/>
        <v>0</v>
      </c>
      <c r="AQ17" s="3">
        <f t="shared" si="3"/>
        <v>0</v>
      </c>
      <c r="AR17" s="3">
        <f t="shared" si="3"/>
        <v>0</v>
      </c>
      <c r="AS17" s="3">
        <f t="shared" si="3"/>
        <v>0</v>
      </c>
      <c r="AT17" s="3">
        <f t="shared" si="3"/>
        <v>0</v>
      </c>
    </row>
    <row r="18" spans="1:46" ht="20.25" customHeight="1" x14ac:dyDescent="0.55000000000000004">
      <c r="A18" s="83"/>
      <c r="B18" s="43" t="str">
        <f>IF(ISTEXT("Building New Clubs-"&amp;VLOOKUP(A18,'Chart of Accounts'!$B$5:$C$50,2,FALSE)),"Building New Clubs-"&amp;VLOOKUP(A18,'Chart of Accounts'!$B$5:$C$50,2,FALSE),"")</f>
        <v/>
      </c>
      <c r="C18" s="170"/>
      <c r="D18" s="170"/>
      <c r="E18" s="170"/>
      <c r="F18" s="170"/>
      <c r="G18" s="170"/>
      <c r="H18" s="170"/>
      <c r="I18" s="170"/>
      <c r="J18" s="170"/>
      <c r="K18" s="170"/>
      <c r="L18" s="170"/>
      <c r="M18" s="170"/>
      <c r="N18" s="170"/>
      <c r="O18" s="75">
        <f t="shared" si="0"/>
        <v>0</v>
      </c>
      <c r="T18" s="3" t="s">
        <v>47</v>
      </c>
      <c r="U18" s="3">
        <v>7020</v>
      </c>
      <c r="AA18" s="3" t="s">
        <v>170</v>
      </c>
      <c r="AB18" s="3" t="str">
        <f t="shared" si="1"/>
        <v/>
      </c>
      <c r="AC18" s="3">
        <v>580</v>
      </c>
      <c r="AD18" s="3" t="str">
        <f t="shared" si="2"/>
        <v>035</v>
      </c>
      <c r="AG18" s="3">
        <v>110</v>
      </c>
      <c r="AH18" s="3" t="str">
        <f>Summary!$B$2</f>
        <v>USD</v>
      </c>
      <c r="AI18" s="3">
        <f t="shared" si="3"/>
        <v>0</v>
      </c>
      <c r="AJ18" s="3">
        <f t="shared" si="3"/>
        <v>0</v>
      </c>
      <c r="AK18" s="3">
        <f t="shared" si="3"/>
        <v>0</v>
      </c>
      <c r="AL18" s="3">
        <f t="shared" si="3"/>
        <v>0</v>
      </c>
      <c r="AM18" s="3">
        <f t="shared" si="3"/>
        <v>0</v>
      </c>
      <c r="AN18" s="3">
        <f t="shared" si="3"/>
        <v>0</v>
      </c>
      <c r="AO18" s="3">
        <f t="shared" si="3"/>
        <v>0</v>
      </c>
      <c r="AP18" s="3">
        <f t="shared" si="3"/>
        <v>0</v>
      </c>
      <c r="AQ18" s="3">
        <f t="shared" si="3"/>
        <v>0</v>
      </c>
      <c r="AR18" s="3">
        <f t="shared" si="3"/>
        <v>0</v>
      </c>
      <c r="AS18" s="3">
        <f t="shared" si="3"/>
        <v>0</v>
      </c>
      <c r="AT18" s="3">
        <f t="shared" si="3"/>
        <v>0</v>
      </c>
    </row>
    <row r="19" spans="1:46" ht="20.25" customHeight="1" x14ac:dyDescent="0.55000000000000004">
      <c r="A19" s="83"/>
      <c r="B19" s="43" t="str">
        <f>IF(ISTEXT("Building New Clubs-"&amp;VLOOKUP(A19,'Chart of Accounts'!$B$5:$C$50,2,FALSE)),"Building New Clubs-"&amp;VLOOKUP(A19,'Chart of Accounts'!$B$5:$C$50,2,FALSE),"")</f>
        <v/>
      </c>
      <c r="C19" s="170"/>
      <c r="D19" s="170"/>
      <c r="E19" s="170"/>
      <c r="F19" s="170"/>
      <c r="G19" s="170"/>
      <c r="H19" s="170"/>
      <c r="I19" s="170"/>
      <c r="J19" s="170"/>
      <c r="K19" s="170"/>
      <c r="L19" s="170"/>
      <c r="M19" s="170"/>
      <c r="N19" s="170"/>
      <c r="O19" s="75">
        <f t="shared" si="0"/>
        <v>0</v>
      </c>
      <c r="T19" s="3" t="s">
        <v>49</v>
      </c>
      <c r="U19" s="3">
        <v>7022</v>
      </c>
      <c r="AA19" s="3" t="s">
        <v>170</v>
      </c>
      <c r="AB19" s="3" t="str">
        <f t="shared" si="1"/>
        <v/>
      </c>
      <c r="AC19" s="3">
        <v>580</v>
      </c>
      <c r="AD19" s="3" t="str">
        <f t="shared" si="2"/>
        <v>035</v>
      </c>
      <c r="AG19" s="3">
        <v>110</v>
      </c>
      <c r="AH19" s="3" t="str">
        <f>Summary!$B$2</f>
        <v>USD</v>
      </c>
      <c r="AI19" s="3">
        <f t="shared" si="3"/>
        <v>0</v>
      </c>
      <c r="AJ19" s="3">
        <f t="shared" si="3"/>
        <v>0</v>
      </c>
      <c r="AK19" s="3">
        <f t="shared" si="3"/>
        <v>0</v>
      </c>
      <c r="AL19" s="3">
        <f t="shared" si="3"/>
        <v>0</v>
      </c>
      <c r="AM19" s="3">
        <f t="shared" si="3"/>
        <v>0</v>
      </c>
      <c r="AN19" s="3">
        <f t="shared" si="3"/>
        <v>0</v>
      </c>
      <c r="AO19" s="3">
        <f t="shared" si="3"/>
        <v>0</v>
      </c>
      <c r="AP19" s="3">
        <f t="shared" si="3"/>
        <v>0</v>
      </c>
      <c r="AQ19" s="3">
        <f t="shared" si="3"/>
        <v>0</v>
      </c>
      <c r="AR19" s="3">
        <f t="shared" si="3"/>
        <v>0</v>
      </c>
      <c r="AS19" s="3">
        <f t="shared" si="3"/>
        <v>0</v>
      </c>
      <c r="AT19" s="3">
        <f t="shared" si="3"/>
        <v>0</v>
      </c>
    </row>
    <row r="20" spans="1:46" ht="20.25" customHeight="1" x14ac:dyDescent="0.55000000000000004">
      <c r="A20" s="177" t="s">
        <v>292</v>
      </c>
      <c r="B20" s="43"/>
      <c r="C20" s="178">
        <f>SUM(C10:C19)</f>
        <v>55</v>
      </c>
      <c r="D20" s="178">
        <f t="shared" ref="D20:O20" si="4">SUM(D10:D19)</f>
        <v>55</v>
      </c>
      <c r="E20" s="178">
        <f t="shared" si="4"/>
        <v>155</v>
      </c>
      <c r="F20" s="178">
        <f t="shared" si="4"/>
        <v>155</v>
      </c>
      <c r="G20" s="178">
        <f t="shared" si="4"/>
        <v>155</v>
      </c>
      <c r="H20" s="178">
        <f t="shared" si="4"/>
        <v>155</v>
      </c>
      <c r="I20" s="178">
        <f t="shared" si="4"/>
        <v>155</v>
      </c>
      <c r="J20" s="178">
        <f t="shared" si="4"/>
        <v>155</v>
      </c>
      <c r="K20" s="178">
        <f t="shared" si="4"/>
        <v>155</v>
      </c>
      <c r="L20" s="178">
        <f t="shared" si="4"/>
        <v>155</v>
      </c>
      <c r="M20" s="178">
        <f t="shared" si="4"/>
        <v>155</v>
      </c>
      <c r="N20" s="178">
        <f t="shared" si="4"/>
        <v>155</v>
      </c>
      <c r="O20" s="178">
        <f t="shared" si="4"/>
        <v>1660</v>
      </c>
      <c r="T20" s="3" t="s">
        <v>51</v>
      </c>
      <c r="U20" s="3">
        <v>7024</v>
      </c>
    </row>
    <row r="21" spans="1:46" ht="17.7" x14ac:dyDescent="0.6">
      <c r="A21" s="60"/>
      <c r="B21" s="65"/>
      <c r="D21" s="75"/>
      <c r="E21" s="75"/>
      <c r="F21" s="75"/>
      <c r="G21" s="75"/>
      <c r="H21" s="75"/>
      <c r="I21" s="75"/>
      <c r="J21" s="75"/>
      <c r="K21" s="75"/>
      <c r="L21" s="75"/>
      <c r="M21" s="75"/>
      <c r="N21" s="75"/>
      <c r="O21" s="75"/>
    </row>
    <row r="22" spans="1:46" x14ac:dyDescent="0.55000000000000004">
      <c r="A22" s="177" t="s">
        <v>264</v>
      </c>
      <c r="B22" s="43"/>
      <c r="C22" s="75"/>
      <c r="D22" s="75"/>
      <c r="E22" s="75"/>
      <c r="F22" s="75"/>
      <c r="G22" s="75"/>
      <c r="H22" s="75"/>
      <c r="I22" s="75"/>
      <c r="J22" s="75"/>
      <c r="K22" s="75"/>
      <c r="L22" s="75"/>
      <c r="M22" s="75"/>
      <c r="N22" s="75"/>
      <c r="O22" s="75"/>
      <c r="T22" s="64" t="s">
        <v>227</v>
      </c>
    </row>
    <row r="23" spans="1:46" ht="20.25" customHeight="1" x14ac:dyDescent="0.55000000000000004">
      <c r="A23" s="3">
        <v>7006</v>
      </c>
      <c r="B23" s="43" t="str">
        <f>IF(ISTEXT("Rebuilding New Clubs-"&amp;VLOOKUP(A23,'Chart of Accounts'!$B$5:$C$50,2,FALSE)),"Rebuilding New Clubs-"&amp;VLOOKUP(A23,'Chart of Accounts'!$B$5:$C$50,2,FALSE),"")</f>
        <v>Rebuilding New Clubs-Educational Materials</v>
      </c>
      <c r="C23" s="170"/>
      <c r="D23" s="170"/>
      <c r="E23" s="170"/>
      <c r="F23" s="170"/>
      <c r="G23" s="170"/>
      <c r="H23" s="170"/>
      <c r="I23" s="170"/>
      <c r="J23" s="170"/>
      <c r="K23" s="170"/>
      <c r="L23" s="170"/>
      <c r="M23" s="170"/>
      <c r="N23" s="170"/>
      <c r="O23" s="75">
        <f t="shared" ref="O23:O32" si="5">SUM(C23:N23)</f>
        <v>0</v>
      </c>
      <c r="T23" s="3" t="s">
        <v>31</v>
      </c>
      <c r="U23" s="3">
        <v>7004</v>
      </c>
      <c r="AA23" s="3" t="s">
        <v>170</v>
      </c>
      <c r="AB23" s="3" t="str">
        <f t="shared" ref="AB23:AB32" si="6">IF(A23="","",A23&amp;"-000000")</f>
        <v>7006-000000</v>
      </c>
      <c r="AC23" s="3">
        <v>581</v>
      </c>
      <c r="AD23" s="3" t="str">
        <f t="shared" ref="AD23:AD32" si="7">IF(LEN($O$1)=3,$O$1,IF(LEN($O$1)=2,0&amp;$O$1,IF(LEN($O$1)=1,0&amp;0&amp;$O$1,"ERROR")))</f>
        <v>035</v>
      </c>
      <c r="AG23" s="3">
        <v>110</v>
      </c>
      <c r="AH23" s="3" t="str">
        <f>Summary!$B$2</f>
        <v>USD</v>
      </c>
      <c r="AI23" s="3">
        <f t="shared" ref="AI23:AT32" si="8">IF(C23="",0,C23)</f>
        <v>0</v>
      </c>
      <c r="AJ23" s="3">
        <f t="shared" si="8"/>
        <v>0</v>
      </c>
      <c r="AK23" s="3">
        <f t="shared" si="8"/>
        <v>0</v>
      </c>
      <c r="AL23" s="3">
        <f t="shared" si="8"/>
        <v>0</v>
      </c>
      <c r="AM23" s="3">
        <f t="shared" si="8"/>
        <v>0</v>
      </c>
      <c r="AN23" s="3">
        <f t="shared" si="8"/>
        <v>0</v>
      </c>
      <c r="AO23" s="3">
        <f t="shared" si="8"/>
        <v>0</v>
      </c>
      <c r="AP23" s="3">
        <f t="shared" si="8"/>
        <v>0</v>
      </c>
      <c r="AQ23" s="3">
        <f t="shared" si="8"/>
        <v>0</v>
      </c>
      <c r="AR23" s="3">
        <f t="shared" si="8"/>
        <v>0</v>
      </c>
      <c r="AS23" s="3">
        <f t="shared" si="8"/>
        <v>0</v>
      </c>
      <c r="AT23" s="3">
        <f t="shared" si="8"/>
        <v>0</v>
      </c>
    </row>
    <row r="24" spans="1:46" ht="20.25" customHeight="1" x14ac:dyDescent="0.55000000000000004">
      <c r="A24" s="3">
        <v>7008</v>
      </c>
      <c r="B24" s="43" t="str">
        <f>IF(ISTEXT("Rebuilding New Clubs-"&amp;VLOOKUP(A24,'Chart of Accounts'!$B$5:$C$50,2,FALSE)),"Rebuilding New Clubs-"&amp;VLOOKUP(A24,'Chart of Accounts'!$B$5:$C$50,2,FALSE),"")</f>
        <v>Rebuilding New Clubs-Promotional Materials</v>
      </c>
      <c r="C24" s="170"/>
      <c r="D24" s="170"/>
      <c r="E24" s="170"/>
      <c r="F24" s="170"/>
      <c r="G24" s="170"/>
      <c r="H24" s="170"/>
      <c r="I24" s="170"/>
      <c r="J24" s="170"/>
      <c r="K24" s="170"/>
      <c r="L24" s="170"/>
      <c r="M24" s="170"/>
      <c r="N24" s="170"/>
      <c r="O24" s="75">
        <f t="shared" si="5"/>
        <v>0</v>
      </c>
      <c r="T24" s="3" t="s">
        <v>33</v>
      </c>
      <c r="U24" s="3">
        <v>7006</v>
      </c>
      <c r="AA24" s="3" t="s">
        <v>170</v>
      </c>
      <c r="AB24" s="3" t="str">
        <f t="shared" si="6"/>
        <v>7008-000000</v>
      </c>
      <c r="AC24" s="3">
        <v>581</v>
      </c>
      <c r="AD24" s="3" t="str">
        <f t="shared" si="7"/>
        <v>035</v>
      </c>
      <c r="AG24" s="3">
        <v>110</v>
      </c>
      <c r="AH24" s="3" t="str">
        <f>Summary!$B$2</f>
        <v>USD</v>
      </c>
      <c r="AI24" s="3">
        <f t="shared" si="8"/>
        <v>0</v>
      </c>
      <c r="AJ24" s="3">
        <f t="shared" si="8"/>
        <v>0</v>
      </c>
      <c r="AK24" s="3">
        <f t="shared" si="8"/>
        <v>0</v>
      </c>
      <c r="AL24" s="3">
        <f t="shared" si="8"/>
        <v>0</v>
      </c>
      <c r="AM24" s="3">
        <f t="shared" si="8"/>
        <v>0</v>
      </c>
      <c r="AN24" s="3">
        <f t="shared" si="8"/>
        <v>0</v>
      </c>
      <c r="AO24" s="3">
        <f t="shared" si="8"/>
        <v>0</v>
      </c>
      <c r="AP24" s="3">
        <f t="shared" si="8"/>
        <v>0</v>
      </c>
      <c r="AQ24" s="3">
        <f t="shared" si="8"/>
        <v>0</v>
      </c>
      <c r="AR24" s="3">
        <f t="shared" si="8"/>
        <v>0</v>
      </c>
      <c r="AS24" s="3">
        <f t="shared" si="8"/>
        <v>0</v>
      </c>
      <c r="AT24" s="3">
        <f t="shared" si="8"/>
        <v>0</v>
      </c>
    </row>
    <row r="25" spans="1:46" ht="20.25" customHeight="1" x14ac:dyDescent="0.55000000000000004">
      <c r="A25" s="3">
        <v>7010</v>
      </c>
      <c r="B25" s="43" t="str">
        <f>IF(ISTEXT("Rebuilding New Clubs-"&amp;VLOOKUP(A25,'Chart of Accounts'!$B$5:$C$50,2,FALSE)),"Rebuilding New Clubs-"&amp;VLOOKUP(A25,'Chart of Accounts'!$B$5:$C$50,2,FALSE),"")</f>
        <v>Rebuilding New Clubs-Awards Expense (Trophies, Plaques, Ribbons &amp; Certificates)</v>
      </c>
      <c r="C25" s="170"/>
      <c r="D25" s="170"/>
      <c r="E25" s="170"/>
      <c r="F25" s="170"/>
      <c r="G25" s="170"/>
      <c r="H25" s="170"/>
      <c r="I25" s="170"/>
      <c r="J25" s="170"/>
      <c r="K25" s="170"/>
      <c r="L25" s="170"/>
      <c r="M25" s="170"/>
      <c r="N25" s="170"/>
      <c r="O25" s="75">
        <f t="shared" si="5"/>
        <v>0</v>
      </c>
      <c r="T25" s="3" t="s">
        <v>35</v>
      </c>
      <c r="U25" s="3">
        <v>7008</v>
      </c>
      <c r="AA25" s="3" t="s">
        <v>170</v>
      </c>
      <c r="AB25" s="3" t="str">
        <f t="shared" si="6"/>
        <v>7010-000000</v>
      </c>
      <c r="AC25" s="3">
        <v>581</v>
      </c>
      <c r="AD25" s="3" t="str">
        <f t="shared" si="7"/>
        <v>035</v>
      </c>
      <c r="AG25" s="3">
        <v>110</v>
      </c>
      <c r="AH25" s="3" t="str">
        <f>Summary!$B$2</f>
        <v>USD</v>
      </c>
      <c r="AI25" s="3">
        <f t="shared" si="8"/>
        <v>0</v>
      </c>
      <c r="AJ25" s="3">
        <f t="shared" si="8"/>
        <v>0</v>
      </c>
      <c r="AK25" s="3">
        <f t="shared" si="8"/>
        <v>0</v>
      </c>
      <c r="AL25" s="3">
        <f t="shared" si="8"/>
        <v>0</v>
      </c>
      <c r="AM25" s="3">
        <f t="shared" si="8"/>
        <v>0</v>
      </c>
      <c r="AN25" s="3">
        <f t="shared" si="8"/>
        <v>0</v>
      </c>
      <c r="AO25" s="3">
        <f t="shared" si="8"/>
        <v>0</v>
      </c>
      <c r="AP25" s="3">
        <f t="shared" si="8"/>
        <v>0</v>
      </c>
      <c r="AQ25" s="3">
        <f t="shared" si="8"/>
        <v>0</v>
      </c>
      <c r="AR25" s="3">
        <f t="shared" si="8"/>
        <v>0</v>
      </c>
      <c r="AS25" s="3">
        <f t="shared" si="8"/>
        <v>0</v>
      </c>
      <c r="AT25" s="3">
        <f t="shared" si="8"/>
        <v>0</v>
      </c>
    </row>
    <row r="26" spans="1:46" ht="20.25" customHeight="1" x14ac:dyDescent="0.55000000000000004">
      <c r="A26" s="3">
        <v>7012</v>
      </c>
      <c r="B26" s="43" t="str">
        <f>IF(ISTEXT("Rebuilding New Clubs-"&amp;VLOOKUP(A26,'Chart of Accounts'!$B$5:$C$50,2,FALSE)),"Rebuilding New Clubs-"&amp;VLOOKUP(A26,'Chart of Accounts'!$B$5:$C$50,2,FALSE),"")</f>
        <v>Rebuilding New Clubs-Supplies &amp; Stationery Expense</v>
      </c>
      <c r="C26" s="170"/>
      <c r="D26" s="170"/>
      <c r="E26" s="170"/>
      <c r="F26" s="170"/>
      <c r="G26" s="170"/>
      <c r="H26" s="170"/>
      <c r="I26" s="170"/>
      <c r="J26" s="170"/>
      <c r="K26" s="170"/>
      <c r="L26" s="170"/>
      <c r="M26" s="170"/>
      <c r="N26" s="170"/>
      <c r="O26" s="75">
        <f t="shared" si="5"/>
        <v>0</v>
      </c>
      <c r="T26" s="3" t="s">
        <v>37</v>
      </c>
      <c r="U26" s="3">
        <v>7010</v>
      </c>
      <c r="AA26" s="3" t="s">
        <v>170</v>
      </c>
      <c r="AB26" s="3" t="str">
        <f t="shared" si="6"/>
        <v>7012-000000</v>
      </c>
      <c r="AC26" s="3">
        <v>581</v>
      </c>
      <c r="AD26" s="3" t="str">
        <f t="shared" si="7"/>
        <v>035</v>
      </c>
      <c r="AG26" s="3">
        <v>110</v>
      </c>
      <c r="AH26" s="3" t="str">
        <f>Summary!$B$2</f>
        <v>USD</v>
      </c>
      <c r="AI26" s="3">
        <f t="shared" si="8"/>
        <v>0</v>
      </c>
      <c r="AJ26" s="3">
        <f t="shared" si="8"/>
        <v>0</v>
      </c>
      <c r="AK26" s="3">
        <f t="shared" si="8"/>
        <v>0</v>
      </c>
      <c r="AL26" s="3">
        <f t="shared" si="8"/>
        <v>0</v>
      </c>
      <c r="AM26" s="3">
        <f t="shared" si="8"/>
        <v>0</v>
      </c>
      <c r="AN26" s="3">
        <f t="shared" si="8"/>
        <v>0</v>
      </c>
      <c r="AO26" s="3">
        <f t="shared" si="8"/>
        <v>0</v>
      </c>
      <c r="AP26" s="3">
        <f t="shared" si="8"/>
        <v>0</v>
      </c>
      <c r="AQ26" s="3">
        <f t="shared" si="8"/>
        <v>0</v>
      </c>
      <c r="AR26" s="3">
        <f t="shared" si="8"/>
        <v>0</v>
      </c>
      <c r="AS26" s="3">
        <f t="shared" si="8"/>
        <v>0</v>
      </c>
      <c r="AT26" s="3">
        <f t="shared" si="8"/>
        <v>0</v>
      </c>
    </row>
    <row r="27" spans="1:46" ht="20.25" customHeight="1" x14ac:dyDescent="0.55000000000000004">
      <c r="A27" s="3">
        <v>7036</v>
      </c>
      <c r="B27" s="43" t="str">
        <f>IF(ISTEXT("Rebuilding New Clubs-"&amp;VLOOKUP(A27,'Chart of Accounts'!$B$5:$C$50,2,FALSE)),"Rebuilding New Clubs-"&amp;VLOOKUP(A27,'Chart of Accounts'!$B$5:$C$50,2,FALSE),"")</f>
        <v>Rebuilding New Clubs-Advertising Expense</v>
      </c>
      <c r="C27" s="170"/>
      <c r="D27" s="170"/>
      <c r="E27" s="170"/>
      <c r="F27" s="170"/>
      <c r="G27" s="170"/>
      <c r="H27" s="170"/>
      <c r="I27" s="170"/>
      <c r="J27" s="170"/>
      <c r="K27" s="170"/>
      <c r="L27" s="170"/>
      <c r="M27" s="170"/>
      <c r="N27" s="170"/>
      <c r="O27" s="75">
        <f t="shared" si="5"/>
        <v>0</v>
      </c>
      <c r="T27" s="3" t="s">
        <v>39</v>
      </c>
      <c r="U27" s="3">
        <v>7012</v>
      </c>
      <c r="AA27" s="3" t="s">
        <v>170</v>
      </c>
      <c r="AB27" s="3" t="str">
        <f t="shared" si="6"/>
        <v>7036-000000</v>
      </c>
      <c r="AC27" s="3">
        <v>581</v>
      </c>
      <c r="AD27" s="3" t="str">
        <f t="shared" si="7"/>
        <v>035</v>
      </c>
      <c r="AG27" s="3">
        <v>110</v>
      </c>
      <c r="AH27" s="3" t="str">
        <f>Summary!$B$2</f>
        <v>USD</v>
      </c>
      <c r="AI27" s="3">
        <f t="shared" si="8"/>
        <v>0</v>
      </c>
      <c r="AJ27" s="3">
        <f t="shared" si="8"/>
        <v>0</v>
      </c>
      <c r="AK27" s="3">
        <f t="shared" si="8"/>
        <v>0</v>
      </c>
      <c r="AL27" s="3">
        <f t="shared" si="8"/>
        <v>0</v>
      </c>
      <c r="AM27" s="3">
        <f t="shared" si="8"/>
        <v>0</v>
      </c>
      <c r="AN27" s="3">
        <f t="shared" si="8"/>
        <v>0</v>
      </c>
      <c r="AO27" s="3">
        <f t="shared" si="8"/>
        <v>0</v>
      </c>
      <c r="AP27" s="3">
        <f t="shared" si="8"/>
        <v>0</v>
      </c>
      <c r="AQ27" s="3">
        <f t="shared" si="8"/>
        <v>0</v>
      </c>
      <c r="AR27" s="3">
        <f t="shared" si="8"/>
        <v>0</v>
      </c>
      <c r="AS27" s="3">
        <f t="shared" si="8"/>
        <v>0</v>
      </c>
      <c r="AT27" s="3">
        <f t="shared" si="8"/>
        <v>0</v>
      </c>
    </row>
    <row r="28" spans="1:46" ht="20.25" customHeight="1" x14ac:dyDescent="0.55000000000000004">
      <c r="A28" s="3">
        <v>7044</v>
      </c>
      <c r="B28" s="43" t="str">
        <f>IF(ISTEXT("Rebuilding New Clubs-"&amp;VLOOKUP(A28,'Chart of Accounts'!$B$5:$C$50,2,FALSE)),"Rebuilding New Clubs-"&amp;VLOOKUP(A28,'Chart of Accounts'!$B$5:$C$50,2,FALSE),"")</f>
        <v>Rebuilding New Clubs-Postage &amp; Shipping Expense</v>
      </c>
      <c r="C28" s="170"/>
      <c r="D28" s="170"/>
      <c r="E28" s="170"/>
      <c r="F28" s="170"/>
      <c r="G28" s="170"/>
      <c r="H28" s="170"/>
      <c r="I28" s="170"/>
      <c r="J28" s="170"/>
      <c r="K28" s="170"/>
      <c r="L28" s="170"/>
      <c r="M28" s="170"/>
      <c r="N28" s="170"/>
      <c r="O28" s="75">
        <f t="shared" si="5"/>
        <v>0</v>
      </c>
      <c r="T28" s="3" t="s">
        <v>41</v>
      </c>
      <c r="U28" s="3">
        <v>7014</v>
      </c>
      <c r="AA28" s="3" t="s">
        <v>170</v>
      </c>
      <c r="AB28" s="3" t="str">
        <f t="shared" si="6"/>
        <v>7044-000000</v>
      </c>
      <c r="AC28" s="3">
        <v>581</v>
      </c>
      <c r="AD28" s="3" t="str">
        <f t="shared" si="7"/>
        <v>035</v>
      </c>
      <c r="AG28" s="3">
        <v>110</v>
      </c>
      <c r="AH28" s="3" t="str">
        <f>Summary!$B$2</f>
        <v>USD</v>
      </c>
      <c r="AI28" s="3">
        <f t="shared" si="8"/>
        <v>0</v>
      </c>
      <c r="AJ28" s="3">
        <f t="shared" si="8"/>
        <v>0</v>
      </c>
      <c r="AK28" s="3">
        <f t="shared" si="8"/>
        <v>0</v>
      </c>
      <c r="AL28" s="3">
        <f t="shared" si="8"/>
        <v>0</v>
      </c>
      <c r="AM28" s="3">
        <f t="shared" si="8"/>
        <v>0</v>
      </c>
      <c r="AN28" s="3">
        <f t="shared" si="8"/>
        <v>0</v>
      </c>
      <c r="AO28" s="3">
        <f t="shared" si="8"/>
        <v>0</v>
      </c>
      <c r="AP28" s="3">
        <f t="shared" si="8"/>
        <v>0</v>
      </c>
      <c r="AQ28" s="3">
        <f t="shared" si="8"/>
        <v>0</v>
      </c>
      <c r="AR28" s="3">
        <f t="shared" si="8"/>
        <v>0</v>
      </c>
      <c r="AS28" s="3">
        <f t="shared" si="8"/>
        <v>0</v>
      </c>
      <c r="AT28" s="3">
        <f t="shared" si="8"/>
        <v>0</v>
      </c>
    </row>
    <row r="29" spans="1:46" ht="20.25" customHeight="1" x14ac:dyDescent="0.55000000000000004">
      <c r="A29" s="3">
        <v>7082</v>
      </c>
      <c r="B29" s="43" t="str">
        <f>IF(ISTEXT("Rebuilding New Clubs-"&amp;VLOOKUP(A29,'Chart of Accounts'!$B$5:$C$50,2,FALSE)),"Rebuilding New Clubs-"&amp;VLOOKUP(A29,'Chart of Accounts'!$B$5:$C$50,2,FALSE),"")</f>
        <v>Rebuilding New Clubs-Incentives</v>
      </c>
      <c r="C29" s="170">
        <v>50</v>
      </c>
      <c r="D29" s="170">
        <v>50</v>
      </c>
      <c r="E29" s="170">
        <v>50</v>
      </c>
      <c r="F29" s="170">
        <v>50</v>
      </c>
      <c r="G29" s="170">
        <v>50</v>
      </c>
      <c r="H29" s="170">
        <v>50</v>
      </c>
      <c r="I29" s="170">
        <v>50</v>
      </c>
      <c r="J29" s="170">
        <v>50</v>
      </c>
      <c r="K29" s="170">
        <v>50</v>
      </c>
      <c r="L29" s="170">
        <v>50</v>
      </c>
      <c r="M29" s="170">
        <v>50</v>
      </c>
      <c r="N29" s="170">
        <v>50</v>
      </c>
      <c r="O29" s="75">
        <f t="shared" si="5"/>
        <v>600</v>
      </c>
      <c r="T29" s="3" t="s">
        <v>43</v>
      </c>
      <c r="U29" s="3">
        <v>7016</v>
      </c>
      <c r="AA29" s="3" t="s">
        <v>170</v>
      </c>
      <c r="AB29" s="3" t="str">
        <f t="shared" si="6"/>
        <v>7082-000000</v>
      </c>
      <c r="AC29" s="3">
        <v>581</v>
      </c>
      <c r="AD29" s="3" t="str">
        <f t="shared" si="7"/>
        <v>035</v>
      </c>
      <c r="AG29" s="3">
        <v>110</v>
      </c>
      <c r="AH29" s="3" t="str">
        <f>Summary!$B$2</f>
        <v>USD</v>
      </c>
      <c r="AI29" s="3">
        <f t="shared" si="8"/>
        <v>50</v>
      </c>
      <c r="AJ29" s="3">
        <f t="shared" si="8"/>
        <v>50</v>
      </c>
      <c r="AK29" s="3">
        <f t="shared" si="8"/>
        <v>50</v>
      </c>
      <c r="AL29" s="3">
        <f t="shared" si="8"/>
        <v>50</v>
      </c>
      <c r="AM29" s="3">
        <f t="shared" si="8"/>
        <v>50</v>
      </c>
      <c r="AN29" s="3">
        <f t="shared" si="8"/>
        <v>50</v>
      </c>
      <c r="AO29" s="3">
        <f t="shared" si="8"/>
        <v>50</v>
      </c>
      <c r="AP29" s="3">
        <f t="shared" si="8"/>
        <v>50</v>
      </c>
      <c r="AQ29" s="3">
        <f t="shared" si="8"/>
        <v>50</v>
      </c>
      <c r="AR29" s="3">
        <f t="shared" si="8"/>
        <v>50</v>
      </c>
      <c r="AS29" s="3">
        <f t="shared" si="8"/>
        <v>50</v>
      </c>
      <c r="AT29" s="3">
        <f t="shared" si="8"/>
        <v>50</v>
      </c>
    </row>
    <row r="30" spans="1:46" ht="20.25" customHeight="1" x14ac:dyDescent="0.55000000000000004">
      <c r="A30" s="83"/>
      <c r="B30" s="43" t="str">
        <f>IF(ISTEXT("Rebuilding New Clubs-"&amp;VLOOKUP(A30,'Chart of Accounts'!$B$5:$C$50,2,FALSE)),"Rebuilding New Clubs-"&amp;VLOOKUP(A30,'Chart of Accounts'!$B$5:$C$50,2,FALSE),"")</f>
        <v/>
      </c>
      <c r="C30" s="170"/>
      <c r="D30" s="170"/>
      <c r="E30" s="170"/>
      <c r="F30" s="170"/>
      <c r="G30" s="170"/>
      <c r="H30" s="170"/>
      <c r="I30" s="170"/>
      <c r="J30" s="170"/>
      <c r="K30" s="170"/>
      <c r="L30" s="170"/>
      <c r="M30" s="170"/>
      <c r="N30" s="170"/>
      <c r="O30" s="75">
        <f t="shared" si="5"/>
        <v>0</v>
      </c>
      <c r="T30" s="3" t="s">
        <v>45</v>
      </c>
      <c r="U30" s="3">
        <v>7018</v>
      </c>
      <c r="AA30" s="3" t="s">
        <v>170</v>
      </c>
      <c r="AB30" s="3" t="str">
        <f t="shared" si="6"/>
        <v/>
      </c>
      <c r="AC30" s="3">
        <v>581</v>
      </c>
      <c r="AD30" s="3" t="str">
        <f t="shared" si="7"/>
        <v>035</v>
      </c>
      <c r="AG30" s="3">
        <v>110</v>
      </c>
      <c r="AH30" s="3" t="str">
        <f>Summary!$B$2</f>
        <v>USD</v>
      </c>
      <c r="AI30" s="3">
        <f t="shared" si="8"/>
        <v>0</v>
      </c>
      <c r="AJ30" s="3">
        <f t="shared" si="8"/>
        <v>0</v>
      </c>
      <c r="AK30" s="3">
        <f t="shared" si="8"/>
        <v>0</v>
      </c>
      <c r="AL30" s="3">
        <f t="shared" si="8"/>
        <v>0</v>
      </c>
      <c r="AM30" s="3">
        <f t="shared" si="8"/>
        <v>0</v>
      </c>
      <c r="AN30" s="3">
        <f t="shared" si="8"/>
        <v>0</v>
      </c>
      <c r="AO30" s="3">
        <f t="shared" si="8"/>
        <v>0</v>
      </c>
      <c r="AP30" s="3">
        <f t="shared" si="8"/>
        <v>0</v>
      </c>
      <c r="AQ30" s="3">
        <f t="shared" si="8"/>
        <v>0</v>
      </c>
      <c r="AR30" s="3">
        <f t="shared" si="8"/>
        <v>0</v>
      </c>
      <c r="AS30" s="3">
        <f t="shared" si="8"/>
        <v>0</v>
      </c>
      <c r="AT30" s="3">
        <f t="shared" si="8"/>
        <v>0</v>
      </c>
    </row>
    <row r="31" spans="1:46" ht="20.25" customHeight="1" x14ac:dyDescent="0.55000000000000004">
      <c r="A31" s="83"/>
      <c r="B31" s="43" t="str">
        <f>IF(ISTEXT("Rebuilding New Clubs-"&amp;VLOOKUP(A31,'Chart of Accounts'!$B$5:$C$50,2,FALSE)),"Rebuilding New Clubs-"&amp;VLOOKUP(A31,'Chart of Accounts'!$B$5:$C$50,2,FALSE),"")</f>
        <v/>
      </c>
      <c r="C31" s="170"/>
      <c r="D31" s="170"/>
      <c r="E31" s="170"/>
      <c r="F31" s="170"/>
      <c r="G31" s="170"/>
      <c r="H31" s="170"/>
      <c r="I31" s="170"/>
      <c r="J31" s="170"/>
      <c r="K31" s="170"/>
      <c r="L31" s="170"/>
      <c r="M31" s="170"/>
      <c r="N31" s="170"/>
      <c r="O31" s="75">
        <f t="shared" si="5"/>
        <v>0</v>
      </c>
      <c r="T31" s="3" t="s">
        <v>47</v>
      </c>
      <c r="U31" s="3">
        <v>7020</v>
      </c>
      <c r="AA31" s="3" t="s">
        <v>170</v>
      </c>
      <c r="AB31" s="3" t="str">
        <f t="shared" si="6"/>
        <v/>
      </c>
      <c r="AC31" s="3">
        <v>581</v>
      </c>
      <c r="AD31" s="3" t="str">
        <f t="shared" si="7"/>
        <v>035</v>
      </c>
      <c r="AG31" s="3">
        <v>110</v>
      </c>
      <c r="AH31" s="3" t="str">
        <f>Summary!$B$2</f>
        <v>USD</v>
      </c>
      <c r="AI31" s="3">
        <f t="shared" si="8"/>
        <v>0</v>
      </c>
      <c r="AJ31" s="3">
        <f t="shared" si="8"/>
        <v>0</v>
      </c>
      <c r="AK31" s="3">
        <f t="shared" si="8"/>
        <v>0</v>
      </c>
      <c r="AL31" s="3">
        <f t="shared" si="8"/>
        <v>0</v>
      </c>
      <c r="AM31" s="3">
        <f t="shared" si="8"/>
        <v>0</v>
      </c>
      <c r="AN31" s="3">
        <f t="shared" si="8"/>
        <v>0</v>
      </c>
      <c r="AO31" s="3">
        <f t="shared" si="8"/>
        <v>0</v>
      </c>
      <c r="AP31" s="3">
        <f t="shared" si="8"/>
        <v>0</v>
      </c>
      <c r="AQ31" s="3">
        <f t="shared" si="8"/>
        <v>0</v>
      </c>
      <c r="AR31" s="3">
        <f t="shared" si="8"/>
        <v>0</v>
      </c>
      <c r="AS31" s="3">
        <f t="shared" si="8"/>
        <v>0</v>
      </c>
      <c r="AT31" s="3">
        <f t="shared" si="8"/>
        <v>0</v>
      </c>
    </row>
    <row r="32" spans="1:46" ht="20.25" customHeight="1" x14ac:dyDescent="0.55000000000000004">
      <c r="A32" s="83"/>
      <c r="B32" s="43" t="str">
        <f>IF(ISTEXT("Rebuilding New Clubs-"&amp;VLOOKUP(A32,'Chart of Accounts'!$B$5:$C$50,2,FALSE)),"Rebuilding New Clubs-"&amp;VLOOKUP(A32,'Chart of Accounts'!$B$5:$C$50,2,FALSE),"")</f>
        <v/>
      </c>
      <c r="C32" s="170"/>
      <c r="D32" s="170"/>
      <c r="E32" s="170"/>
      <c r="F32" s="170"/>
      <c r="G32" s="170"/>
      <c r="H32" s="170"/>
      <c r="I32" s="170"/>
      <c r="J32" s="170"/>
      <c r="K32" s="170"/>
      <c r="L32" s="170"/>
      <c r="M32" s="170"/>
      <c r="N32" s="170"/>
      <c r="O32" s="75">
        <f t="shared" si="5"/>
        <v>0</v>
      </c>
      <c r="T32" s="3" t="s">
        <v>49</v>
      </c>
      <c r="U32" s="3">
        <v>7022</v>
      </c>
      <c r="AA32" s="3" t="s">
        <v>170</v>
      </c>
      <c r="AB32" s="3" t="str">
        <f t="shared" si="6"/>
        <v/>
      </c>
      <c r="AC32" s="3">
        <v>581</v>
      </c>
      <c r="AD32" s="3" t="str">
        <f t="shared" si="7"/>
        <v>035</v>
      </c>
      <c r="AG32" s="3">
        <v>110</v>
      </c>
      <c r="AH32" s="3" t="str">
        <f>Summary!$B$2</f>
        <v>USD</v>
      </c>
      <c r="AI32" s="3">
        <f t="shared" si="8"/>
        <v>0</v>
      </c>
      <c r="AJ32" s="3">
        <f t="shared" si="8"/>
        <v>0</v>
      </c>
      <c r="AK32" s="3">
        <f t="shared" si="8"/>
        <v>0</v>
      </c>
      <c r="AL32" s="3">
        <f t="shared" si="8"/>
        <v>0</v>
      </c>
      <c r="AM32" s="3">
        <f t="shared" si="8"/>
        <v>0</v>
      </c>
      <c r="AN32" s="3">
        <f t="shared" si="8"/>
        <v>0</v>
      </c>
      <c r="AO32" s="3">
        <f t="shared" si="8"/>
        <v>0</v>
      </c>
      <c r="AP32" s="3">
        <f t="shared" si="8"/>
        <v>0</v>
      </c>
      <c r="AQ32" s="3">
        <f t="shared" si="8"/>
        <v>0</v>
      </c>
      <c r="AR32" s="3">
        <f t="shared" si="8"/>
        <v>0</v>
      </c>
      <c r="AS32" s="3">
        <f t="shared" si="8"/>
        <v>0</v>
      </c>
      <c r="AT32" s="3">
        <f t="shared" si="8"/>
        <v>0</v>
      </c>
    </row>
    <row r="33" spans="1:46" ht="20.25" customHeight="1" x14ac:dyDescent="0.55000000000000004">
      <c r="A33" s="177" t="s">
        <v>293</v>
      </c>
      <c r="B33" s="43"/>
      <c r="C33" s="178">
        <f>SUM(C23:C32)</f>
        <v>50</v>
      </c>
      <c r="D33" s="178">
        <f t="shared" ref="D33:O33" si="9">SUM(D23:D32)</f>
        <v>50</v>
      </c>
      <c r="E33" s="178">
        <f t="shared" si="9"/>
        <v>50</v>
      </c>
      <c r="F33" s="178">
        <f t="shared" si="9"/>
        <v>50</v>
      </c>
      <c r="G33" s="178">
        <f t="shared" si="9"/>
        <v>50</v>
      </c>
      <c r="H33" s="178">
        <f t="shared" si="9"/>
        <v>50</v>
      </c>
      <c r="I33" s="178">
        <f t="shared" si="9"/>
        <v>50</v>
      </c>
      <c r="J33" s="178">
        <f t="shared" si="9"/>
        <v>50</v>
      </c>
      <c r="K33" s="178">
        <f t="shared" si="9"/>
        <v>50</v>
      </c>
      <c r="L33" s="178">
        <f t="shared" si="9"/>
        <v>50</v>
      </c>
      <c r="M33" s="178">
        <f t="shared" si="9"/>
        <v>50</v>
      </c>
      <c r="N33" s="178">
        <f t="shared" si="9"/>
        <v>50</v>
      </c>
      <c r="O33" s="178">
        <f t="shared" si="9"/>
        <v>600</v>
      </c>
      <c r="T33" s="3" t="s">
        <v>51</v>
      </c>
      <c r="U33" s="3">
        <v>7024</v>
      </c>
    </row>
    <row r="34" spans="1:46" ht="17.7" x14ac:dyDescent="0.6">
      <c r="A34" s="60"/>
      <c r="B34" s="65"/>
      <c r="D34" s="75"/>
      <c r="E34" s="75"/>
      <c r="F34" s="75"/>
      <c r="G34" s="75"/>
      <c r="H34" s="75"/>
      <c r="I34" s="75"/>
      <c r="J34" s="75"/>
      <c r="K34" s="75"/>
      <c r="L34" s="75"/>
      <c r="M34" s="75"/>
      <c r="N34" s="75"/>
      <c r="O34" s="75"/>
    </row>
    <row r="35" spans="1:46" x14ac:dyDescent="0.55000000000000004">
      <c r="A35" s="177" t="s">
        <v>265</v>
      </c>
      <c r="B35" s="43"/>
      <c r="C35" s="75"/>
      <c r="D35" s="75"/>
      <c r="E35" s="75"/>
      <c r="F35" s="75"/>
      <c r="G35" s="75"/>
      <c r="H35" s="75"/>
      <c r="I35" s="75"/>
      <c r="J35" s="75"/>
      <c r="K35" s="75"/>
      <c r="L35" s="75"/>
      <c r="M35" s="75"/>
      <c r="N35" s="75"/>
      <c r="O35" s="75"/>
      <c r="T35" s="64" t="s">
        <v>227</v>
      </c>
    </row>
    <row r="36" spans="1:46" ht="20.25" customHeight="1" x14ac:dyDescent="0.55000000000000004">
      <c r="A36" s="3">
        <v>7006</v>
      </c>
      <c r="B36" s="43" t="str">
        <f>IF(ISTEXT("Membership Growth-"&amp;VLOOKUP(A36,'Chart of Accounts'!$B$5:$C$50,2,FALSE)),"Membership Growth-"&amp;VLOOKUP(A36,'Chart of Accounts'!$B$5:$C$50,2,FALSE),"")</f>
        <v>Membership Growth-Educational Materials</v>
      </c>
      <c r="C36" s="170"/>
      <c r="D36" s="170"/>
      <c r="E36" s="170"/>
      <c r="F36" s="170"/>
      <c r="G36" s="170"/>
      <c r="H36" s="170"/>
      <c r="I36" s="170"/>
      <c r="J36" s="170"/>
      <c r="K36" s="170"/>
      <c r="L36" s="170"/>
      <c r="M36" s="170"/>
      <c r="N36" s="170"/>
      <c r="O36" s="75">
        <f t="shared" ref="O36:O45" si="10">SUM(C36:N36)</f>
        <v>0</v>
      </c>
      <c r="T36" s="3" t="s">
        <v>31</v>
      </c>
      <c r="U36" s="3">
        <v>7004</v>
      </c>
      <c r="AA36" s="3" t="s">
        <v>170</v>
      </c>
      <c r="AB36" s="3" t="str">
        <f t="shared" ref="AB36:AB45" si="11">IF(A36="","",A36&amp;"-000000")</f>
        <v>7006-000000</v>
      </c>
      <c r="AC36" s="3">
        <v>582</v>
      </c>
      <c r="AD36" s="3" t="str">
        <f t="shared" ref="AD36:AD45" si="12">IF(LEN($O$1)=3,$O$1,IF(LEN($O$1)=2,0&amp;$O$1,IF(LEN($O$1)=1,0&amp;0&amp;$O$1,"ERROR")))</f>
        <v>035</v>
      </c>
      <c r="AG36" s="3">
        <v>110</v>
      </c>
      <c r="AH36" s="3" t="str">
        <f>Summary!$B$2</f>
        <v>USD</v>
      </c>
      <c r="AI36" s="3">
        <f t="shared" ref="AI36:AT45" si="13">IF(C36="",0,C36)</f>
        <v>0</v>
      </c>
      <c r="AJ36" s="3">
        <f t="shared" si="13"/>
        <v>0</v>
      </c>
      <c r="AK36" s="3">
        <f t="shared" si="13"/>
        <v>0</v>
      </c>
      <c r="AL36" s="3">
        <f t="shared" si="13"/>
        <v>0</v>
      </c>
      <c r="AM36" s="3">
        <f t="shared" si="13"/>
        <v>0</v>
      </c>
      <c r="AN36" s="3">
        <f t="shared" si="13"/>
        <v>0</v>
      </c>
      <c r="AO36" s="3">
        <f t="shared" si="13"/>
        <v>0</v>
      </c>
      <c r="AP36" s="3">
        <f t="shared" si="13"/>
        <v>0</v>
      </c>
      <c r="AQ36" s="3">
        <f t="shared" si="13"/>
        <v>0</v>
      </c>
      <c r="AR36" s="3">
        <f t="shared" si="13"/>
        <v>0</v>
      </c>
      <c r="AS36" s="3">
        <f t="shared" si="13"/>
        <v>0</v>
      </c>
      <c r="AT36" s="3">
        <f t="shared" si="13"/>
        <v>0</v>
      </c>
    </row>
    <row r="37" spans="1:46" ht="20.25" customHeight="1" x14ac:dyDescent="0.55000000000000004">
      <c r="A37" s="3">
        <v>7008</v>
      </c>
      <c r="B37" s="43" t="str">
        <f>IF(ISTEXT("Membership Growth-"&amp;VLOOKUP(A37,'Chart of Accounts'!$B$5:$C$50,2,FALSE)),"Membership Growth-"&amp;VLOOKUP(A37,'Chart of Accounts'!$B$5:$C$50,2,FALSE),"")</f>
        <v>Membership Growth-Promotional Materials</v>
      </c>
      <c r="C37" s="170"/>
      <c r="D37" s="170"/>
      <c r="E37" s="170"/>
      <c r="F37" s="170"/>
      <c r="G37" s="170"/>
      <c r="H37" s="170"/>
      <c r="I37" s="170"/>
      <c r="J37" s="170"/>
      <c r="K37" s="170"/>
      <c r="L37" s="170"/>
      <c r="M37" s="170"/>
      <c r="N37" s="170"/>
      <c r="O37" s="75">
        <f t="shared" si="10"/>
        <v>0</v>
      </c>
      <c r="T37" s="3" t="s">
        <v>33</v>
      </c>
      <c r="U37" s="3">
        <v>7006</v>
      </c>
      <c r="AA37" s="3" t="s">
        <v>170</v>
      </c>
      <c r="AB37" s="3" t="str">
        <f t="shared" si="11"/>
        <v>7008-000000</v>
      </c>
      <c r="AC37" s="3">
        <v>582</v>
      </c>
      <c r="AD37" s="3" t="str">
        <f t="shared" si="12"/>
        <v>035</v>
      </c>
      <c r="AG37" s="3">
        <v>110</v>
      </c>
      <c r="AH37" s="3" t="str">
        <f>Summary!$B$2</f>
        <v>USD</v>
      </c>
      <c r="AI37" s="3">
        <f t="shared" si="13"/>
        <v>0</v>
      </c>
      <c r="AJ37" s="3">
        <f t="shared" si="13"/>
        <v>0</v>
      </c>
      <c r="AK37" s="3">
        <f t="shared" si="13"/>
        <v>0</v>
      </c>
      <c r="AL37" s="3">
        <f t="shared" si="13"/>
        <v>0</v>
      </c>
      <c r="AM37" s="3">
        <f t="shared" si="13"/>
        <v>0</v>
      </c>
      <c r="AN37" s="3">
        <f t="shared" si="13"/>
        <v>0</v>
      </c>
      <c r="AO37" s="3">
        <f t="shared" si="13"/>
        <v>0</v>
      </c>
      <c r="AP37" s="3">
        <f t="shared" si="13"/>
        <v>0</v>
      </c>
      <c r="AQ37" s="3">
        <f t="shared" si="13"/>
        <v>0</v>
      </c>
      <c r="AR37" s="3">
        <f t="shared" si="13"/>
        <v>0</v>
      </c>
      <c r="AS37" s="3">
        <f t="shared" si="13"/>
        <v>0</v>
      </c>
      <c r="AT37" s="3">
        <f t="shared" si="13"/>
        <v>0</v>
      </c>
    </row>
    <row r="38" spans="1:46" ht="20.25" customHeight="1" x14ac:dyDescent="0.55000000000000004">
      <c r="A38" s="3">
        <v>7010</v>
      </c>
      <c r="B38" s="43" t="str">
        <f>IF(ISTEXT("Membership Growth-"&amp;VLOOKUP(A38,'Chart of Accounts'!$B$5:$C$50,2,FALSE)),"Membership Growth-"&amp;VLOOKUP(A38,'Chart of Accounts'!$B$5:$C$50,2,FALSE),"")</f>
        <v>Membership Growth-Awards Expense (Trophies, Plaques, Ribbons &amp; Certificates)</v>
      </c>
      <c r="C38" s="170"/>
      <c r="D38" s="170"/>
      <c r="E38" s="170"/>
      <c r="F38" s="170"/>
      <c r="G38" s="170"/>
      <c r="H38" s="170"/>
      <c r="I38" s="170"/>
      <c r="J38" s="170"/>
      <c r="K38" s="170"/>
      <c r="L38" s="170"/>
      <c r="M38" s="170"/>
      <c r="N38" s="170"/>
      <c r="O38" s="75">
        <f t="shared" si="10"/>
        <v>0</v>
      </c>
      <c r="T38" s="3" t="s">
        <v>35</v>
      </c>
      <c r="U38" s="3">
        <v>7008</v>
      </c>
      <c r="AA38" s="3" t="s">
        <v>170</v>
      </c>
      <c r="AB38" s="3" t="str">
        <f t="shared" si="11"/>
        <v>7010-000000</v>
      </c>
      <c r="AC38" s="3">
        <v>582</v>
      </c>
      <c r="AD38" s="3" t="str">
        <f t="shared" si="12"/>
        <v>035</v>
      </c>
      <c r="AG38" s="3">
        <v>110</v>
      </c>
      <c r="AH38" s="3" t="str">
        <f>Summary!$B$2</f>
        <v>USD</v>
      </c>
      <c r="AI38" s="3">
        <f t="shared" si="13"/>
        <v>0</v>
      </c>
      <c r="AJ38" s="3">
        <f t="shared" si="13"/>
        <v>0</v>
      </c>
      <c r="AK38" s="3">
        <f t="shared" si="13"/>
        <v>0</v>
      </c>
      <c r="AL38" s="3">
        <f t="shared" si="13"/>
        <v>0</v>
      </c>
      <c r="AM38" s="3">
        <f t="shared" si="13"/>
        <v>0</v>
      </c>
      <c r="AN38" s="3">
        <f t="shared" si="13"/>
        <v>0</v>
      </c>
      <c r="AO38" s="3">
        <f t="shared" si="13"/>
        <v>0</v>
      </c>
      <c r="AP38" s="3">
        <f t="shared" si="13"/>
        <v>0</v>
      </c>
      <c r="AQ38" s="3">
        <f t="shared" si="13"/>
        <v>0</v>
      </c>
      <c r="AR38" s="3">
        <f t="shared" si="13"/>
        <v>0</v>
      </c>
      <c r="AS38" s="3">
        <f t="shared" si="13"/>
        <v>0</v>
      </c>
      <c r="AT38" s="3">
        <f t="shared" si="13"/>
        <v>0</v>
      </c>
    </row>
    <row r="39" spans="1:46" ht="20.25" customHeight="1" x14ac:dyDescent="0.55000000000000004">
      <c r="A39" s="3">
        <v>7012</v>
      </c>
      <c r="B39" s="43" t="str">
        <f>IF(ISTEXT("Membership Growth-"&amp;VLOOKUP(A39,'Chart of Accounts'!$B$5:$C$50,2,FALSE)),"Membership Growth-"&amp;VLOOKUP(A39,'Chart of Accounts'!$B$5:$C$50,2,FALSE),"")</f>
        <v>Membership Growth-Supplies &amp; Stationery Expense</v>
      </c>
      <c r="C39" s="170"/>
      <c r="D39" s="170"/>
      <c r="E39" s="170"/>
      <c r="F39" s="170"/>
      <c r="G39" s="170"/>
      <c r="H39" s="170"/>
      <c r="I39" s="170"/>
      <c r="J39" s="170"/>
      <c r="K39" s="170"/>
      <c r="L39" s="170"/>
      <c r="M39" s="170"/>
      <c r="N39" s="170"/>
      <c r="O39" s="75">
        <f t="shared" si="10"/>
        <v>0</v>
      </c>
      <c r="T39" s="3" t="s">
        <v>37</v>
      </c>
      <c r="U39" s="3">
        <v>7010</v>
      </c>
      <c r="AA39" s="3" t="s">
        <v>170</v>
      </c>
      <c r="AB39" s="3" t="str">
        <f t="shared" si="11"/>
        <v>7012-000000</v>
      </c>
      <c r="AC39" s="3">
        <v>582</v>
      </c>
      <c r="AD39" s="3" t="str">
        <f t="shared" si="12"/>
        <v>035</v>
      </c>
      <c r="AG39" s="3">
        <v>110</v>
      </c>
      <c r="AH39" s="3" t="str">
        <f>Summary!$B$2</f>
        <v>USD</v>
      </c>
      <c r="AI39" s="3">
        <f t="shared" si="13"/>
        <v>0</v>
      </c>
      <c r="AJ39" s="3">
        <f t="shared" si="13"/>
        <v>0</v>
      </c>
      <c r="AK39" s="3">
        <f t="shared" si="13"/>
        <v>0</v>
      </c>
      <c r="AL39" s="3">
        <f t="shared" si="13"/>
        <v>0</v>
      </c>
      <c r="AM39" s="3">
        <f t="shared" si="13"/>
        <v>0</v>
      </c>
      <c r="AN39" s="3">
        <f t="shared" si="13"/>
        <v>0</v>
      </c>
      <c r="AO39" s="3">
        <f t="shared" si="13"/>
        <v>0</v>
      </c>
      <c r="AP39" s="3">
        <f t="shared" si="13"/>
        <v>0</v>
      </c>
      <c r="AQ39" s="3">
        <f t="shared" si="13"/>
        <v>0</v>
      </c>
      <c r="AR39" s="3">
        <f t="shared" si="13"/>
        <v>0</v>
      </c>
      <c r="AS39" s="3">
        <f t="shared" si="13"/>
        <v>0</v>
      </c>
      <c r="AT39" s="3">
        <f t="shared" si="13"/>
        <v>0</v>
      </c>
    </row>
    <row r="40" spans="1:46" ht="20.25" customHeight="1" x14ac:dyDescent="0.55000000000000004">
      <c r="A40" s="3">
        <v>7036</v>
      </c>
      <c r="B40" s="43" t="str">
        <f>IF(ISTEXT("Membership Growth-"&amp;VLOOKUP(A40,'Chart of Accounts'!$B$5:$C$50,2,FALSE)),"Membership Growth-"&amp;VLOOKUP(A40,'Chart of Accounts'!$B$5:$C$50,2,FALSE),"")</f>
        <v>Membership Growth-Advertising Expense</v>
      </c>
      <c r="C40" s="170"/>
      <c r="D40" s="170"/>
      <c r="E40" s="170"/>
      <c r="F40" s="170"/>
      <c r="G40" s="170"/>
      <c r="H40" s="170"/>
      <c r="I40" s="170"/>
      <c r="J40" s="170"/>
      <c r="K40" s="170"/>
      <c r="L40" s="170"/>
      <c r="M40" s="170"/>
      <c r="N40" s="170"/>
      <c r="O40" s="75">
        <f t="shared" si="10"/>
        <v>0</v>
      </c>
      <c r="T40" s="3" t="s">
        <v>39</v>
      </c>
      <c r="U40" s="3">
        <v>7012</v>
      </c>
      <c r="AA40" s="3" t="s">
        <v>170</v>
      </c>
      <c r="AB40" s="3" t="str">
        <f t="shared" si="11"/>
        <v>7036-000000</v>
      </c>
      <c r="AC40" s="3">
        <v>582</v>
      </c>
      <c r="AD40" s="3" t="str">
        <f t="shared" si="12"/>
        <v>035</v>
      </c>
      <c r="AG40" s="3">
        <v>110</v>
      </c>
      <c r="AH40" s="3" t="str">
        <f>Summary!$B$2</f>
        <v>USD</v>
      </c>
      <c r="AI40" s="3">
        <f t="shared" si="13"/>
        <v>0</v>
      </c>
      <c r="AJ40" s="3">
        <f t="shared" si="13"/>
        <v>0</v>
      </c>
      <c r="AK40" s="3">
        <f t="shared" si="13"/>
        <v>0</v>
      </c>
      <c r="AL40" s="3">
        <f t="shared" si="13"/>
        <v>0</v>
      </c>
      <c r="AM40" s="3">
        <f t="shared" si="13"/>
        <v>0</v>
      </c>
      <c r="AN40" s="3">
        <f t="shared" si="13"/>
        <v>0</v>
      </c>
      <c r="AO40" s="3">
        <f t="shared" si="13"/>
        <v>0</v>
      </c>
      <c r="AP40" s="3">
        <f t="shared" si="13"/>
        <v>0</v>
      </c>
      <c r="AQ40" s="3">
        <f t="shared" si="13"/>
        <v>0</v>
      </c>
      <c r="AR40" s="3">
        <f t="shared" si="13"/>
        <v>0</v>
      </c>
      <c r="AS40" s="3">
        <f t="shared" si="13"/>
        <v>0</v>
      </c>
      <c r="AT40" s="3">
        <f t="shared" si="13"/>
        <v>0</v>
      </c>
    </row>
    <row r="41" spans="1:46" ht="20.25" customHeight="1" x14ac:dyDescent="0.55000000000000004">
      <c r="A41" s="3">
        <v>7044</v>
      </c>
      <c r="B41" s="43" t="str">
        <f>IF(ISTEXT("Membership Growth-"&amp;VLOOKUP(A41,'Chart of Accounts'!$B$5:$C$50,2,FALSE)),"Membership Growth-"&amp;VLOOKUP(A41,'Chart of Accounts'!$B$5:$C$50,2,FALSE),"")</f>
        <v>Membership Growth-Postage &amp; Shipping Expense</v>
      </c>
      <c r="C41" s="170"/>
      <c r="D41" s="170"/>
      <c r="E41" s="170"/>
      <c r="F41" s="170"/>
      <c r="G41" s="170"/>
      <c r="H41" s="170"/>
      <c r="I41" s="170"/>
      <c r="J41" s="170"/>
      <c r="K41" s="170"/>
      <c r="L41" s="170"/>
      <c r="M41" s="170"/>
      <c r="N41" s="170"/>
      <c r="O41" s="75">
        <f t="shared" si="10"/>
        <v>0</v>
      </c>
      <c r="T41" s="3" t="s">
        <v>41</v>
      </c>
      <c r="U41" s="3">
        <v>7014</v>
      </c>
      <c r="AA41" s="3" t="s">
        <v>170</v>
      </c>
      <c r="AB41" s="3" t="str">
        <f t="shared" si="11"/>
        <v>7044-000000</v>
      </c>
      <c r="AC41" s="3">
        <v>582</v>
      </c>
      <c r="AD41" s="3" t="str">
        <f t="shared" si="12"/>
        <v>035</v>
      </c>
      <c r="AG41" s="3">
        <v>110</v>
      </c>
      <c r="AH41" s="3" t="str">
        <f>Summary!$B$2</f>
        <v>USD</v>
      </c>
      <c r="AI41" s="3">
        <f t="shared" si="13"/>
        <v>0</v>
      </c>
      <c r="AJ41" s="3">
        <f t="shared" si="13"/>
        <v>0</v>
      </c>
      <c r="AK41" s="3">
        <f t="shared" si="13"/>
        <v>0</v>
      </c>
      <c r="AL41" s="3">
        <f t="shared" si="13"/>
        <v>0</v>
      </c>
      <c r="AM41" s="3">
        <f t="shared" si="13"/>
        <v>0</v>
      </c>
      <c r="AN41" s="3">
        <f t="shared" si="13"/>
        <v>0</v>
      </c>
      <c r="AO41" s="3">
        <f t="shared" si="13"/>
        <v>0</v>
      </c>
      <c r="AP41" s="3">
        <f t="shared" si="13"/>
        <v>0</v>
      </c>
      <c r="AQ41" s="3">
        <f t="shared" si="13"/>
        <v>0</v>
      </c>
      <c r="AR41" s="3">
        <f t="shared" si="13"/>
        <v>0</v>
      </c>
      <c r="AS41" s="3">
        <f t="shared" si="13"/>
        <v>0</v>
      </c>
      <c r="AT41" s="3">
        <f t="shared" si="13"/>
        <v>0</v>
      </c>
    </row>
    <row r="42" spans="1:46" ht="20.25" customHeight="1" x14ac:dyDescent="0.55000000000000004">
      <c r="A42" s="3">
        <v>7082</v>
      </c>
      <c r="B42" s="43" t="str">
        <f>IF(ISTEXT("Membership Growth-"&amp;VLOOKUP(A42,'Chart of Accounts'!$B$5:$C$50,2,FALSE)),"Membership Growth-"&amp;VLOOKUP(A42,'Chart of Accounts'!$B$5:$C$50,2,FALSE),"")</f>
        <v>Membership Growth-Incentives</v>
      </c>
      <c r="C42" s="170"/>
      <c r="D42" s="170"/>
      <c r="E42" s="170"/>
      <c r="F42" s="170">
        <v>145</v>
      </c>
      <c r="G42" s="170">
        <v>290</v>
      </c>
      <c r="H42" s="170">
        <v>145</v>
      </c>
      <c r="I42" s="170"/>
      <c r="J42" s="170">
        <v>290</v>
      </c>
      <c r="K42" s="170">
        <v>290</v>
      </c>
      <c r="L42" s="170">
        <v>290</v>
      </c>
      <c r="M42" s="170">
        <v>145</v>
      </c>
      <c r="N42" s="170">
        <v>145</v>
      </c>
      <c r="O42" s="75">
        <f t="shared" si="10"/>
        <v>1740</v>
      </c>
      <c r="T42" s="3" t="s">
        <v>43</v>
      </c>
      <c r="U42" s="3">
        <v>7016</v>
      </c>
      <c r="AA42" s="3" t="s">
        <v>170</v>
      </c>
      <c r="AB42" s="3" t="str">
        <f t="shared" si="11"/>
        <v>7082-000000</v>
      </c>
      <c r="AC42" s="3">
        <v>582</v>
      </c>
      <c r="AD42" s="3" t="str">
        <f t="shared" si="12"/>
        <v>035</v>
      </c>
      <c r="AG42" s="3">
        <v>110</v>
      </c>
      <c r="AH42" s="3" t="str">
        <f>Summary!$B$2</f>
        <v>USD</v>
      </c>
      <c r="AI42" s="3">
        <f t="shared" si="13"/>
        <v>0</v>
      </c>
      <c r="AJ42" s="3">
        <f t="shared" si="13"/>
        <v>0</v>
      </c>
      <c r="AK42" s="3">
        <f t="shared" si="13"/>
        <v>0</v>
      </c>
      <c r="AL42" s="3">
        <f t="shared" si="13"/>
        <v>145</v>
      </c>
      <c r="AM42" s="3">
        <f t="shared" si="13"/>
        <v>290</v>
      </c>
      <c r="AN42" s="3">
        <f t="shared" si="13"/>
        <v>145</v>
      </c>
      <c r="AO42" s="3">
        <f t="shared" si="13"/>
        <v>0</v>
      </c>
      <c r="AP42" s="3">
        <f t="shared" si="13"/>
        <v>290</v>
      </c>
      <c r="AQ42" s="3">
        <f t="shared" si="13"/>
        <v>290</v>
      </c>
      <c r="AR42" s="3">
        <f t="shared" si="13"/>
        <v>290</v>
      </c>
      <c r="AS42" s="3">
        <f t="shared" si="13"/>
        <v>145</v>
      </c>
      <c r="AT42" s="3">
        <f t="shared" si="13"/>
        <v>145</v>
      </c>
    </row>
    <row r="43" spans="1:46" ht="20.25" customHeight="1" x14ac:dyDescent="0.55000000000000004">
      <c r="A43" s="83"/>
      <c r="B43" s="43" t="str">
        <f>IF(ISTEXT("Membership Growth-"&amp;VLOOKUP(A43,'Chart of Accounts'!$B$5:$C$50,2,FALSE)),"Membership Growth-"&amp;VLOOKUP(A43,'Chart of Accounts'!$B$5:$C$50,2,FALSE),"")</f>
        <v/>
      </c>
      <c r="C43" s="170"/>
      <c r="D43" s="170"/>
      <c r="E43" s="170"/>
      <c r="F43" s="170"/>
      <c r="G43" s="170"/>
      <c r="H43" s="170"/>
      <c r="I43" s="170"/>
      <c r="J43" s="170"/>
      <c r="K43" s="170"/>
      <c r="L43" s="170"/>
      <c r="M43" s="170"/>
      <c r="N43" s="170"/>
      <c r="O43" s="75">
        <f t="shared" si="10"/>
        <v>0</v>
      </c>
      <c r="T43" s="3" t="s">
        <v>45</v>
      </c>
      <c r="U43" s="3">
        <v>7018</v>
      </c>
      <c r="AA43" s="3" t="s">
        <v>170</v>
      </c>
      <c r="AB43" s="3" t="str">
        <f t="shared" si="11"/>
        <v/>
      </c>
      <c r="AC43" s="3">
        <v>582</v>
      </c>
      <c r="AD43" s="3" t="str">
        <f t="shared" si="12"/>
        <v>035</v>
      </c>
      <c r="AG43" s="3">
        <v>110</v>
      </c>
      <c r="AH43" s="3" t="str">
        <f>Summary!$B$2</f>
        <v>USD</v>
      </c>
      <c r="AI43" s="3">
        <f t="shared" si="13"/>
        <v>0</v>
      </c>
      <c r="AJ43" s="3">
        <f t="shared" si="13"/>
        <v>0</v>
      </c>
      <c r="AK43" s="3">
        <f t="shared" si="13"/>
        <v>0</v>
      </c>
      <c r="AL43" s="3">
        <f t="shared" si="13"/>
        <v>0</v>
      </c>
      <c r="AM43" s="3">
        <f t="shared" si="13"/>
        <v>0</v>
      </c>
      <c r="AN43" s="3">
        <f t="shared" si="13"/>
        <v>0</v>
      </c>
      <c r="AO43" s="3">
        <f t="shared" si="13"/>
        <v>0</v>
      </c>
      <c r="AP43" s="3">
        <f t="shared" si="13"/>
        <v>0</v>
      </c>
      <c r="AQ43" s="3">
        <f t="shared" si="13"/>
        <v>0</v>
      </c>
      <c r="AR43" s="3">
        <f t="shared" si="13"/>
        <v>0</v>
      </c>
      <c r="AS43" s="3">
        <f t="shared" si="13"/>
        <v>0</v>
      </c>
      <c r="AT43" s="3">
        <f t="shared" si="13"/>
        <v>0</v>
      </c>
    </row>
    <row r="44" spans="1:46" ht="20.25" customHeight="1" x14ac:dyDescent="0.55000000000000004">
      <c r="A44" s="83"/>
      <c r="B44" s="43" t="str">
        <f>IF(ISTEXT("Membership Growth-"&amp;VLOOKUP(A44,'Chart of Accounts'!$B$5:$C$50,2,FALSE)),"Membership Growth-"&amp;VLOOKUP(A44,'Chart of Accounts'!$B$5:$C$50,2,FALSE),"")</f>
        <v/>
      </c>
      <c r="C44" s="170"/>
      <c r="D44" s="170"/>
      <c r="E44" s="170"/>
      <c r="F44" s="170"/>
      <c r="G44" s="170"/>
      <c r="H44" s="170"/>
      <c r="I44" s="170"/>
      <c r="J44" s="170"/>
      <c r="K44" s="170"/>
      <c r="L44" s="170"/>
      <c r="M44" s="170"/>
      <c r="N44" s="170"/>
      <c r="O44" s="75">
        <f t="shared" si="10"/>
        <v>0</v>
      </c>
      <c r="T44" s="3" t="s">
        <v>47</v>
      </c>
      <c r="U44" s="3">
        <v>7020</v>
      </c>
      <c r="AA44" s="3" t="s">
        <v>170</v>
      </c>
      <c r="AB44" s="3" t="str">
        <f t="shared" si="11"/>
        <v/>
      </c>
      <c r="AC44" s="3">
        <v>582</v>
      </c>
      <c r="AD44" s="3" t="str">
        <f t="shared" si="12"/>
        <v>035</v>
      </c>
      <c r="AG44" s="3">
        <v>110</v>
      </c>
      <c r="AH44" s="3" t="str">
        <f>Summary!$B$2</f>
        <v>USD</v>
      </c>
      <c r="AI44" s="3">
        <f t="shared" si="13"/>
        <v>0</v>
      </c>
      <c r="AJ44" s="3">
        <f t="shared" si="13"/>
        <v>0</v>
      </c>
      <c r="AK44" s="3">
        <f t="shared" si="13"/>
        <v>0</v>
      </c>
      <c r="AL44" s="3">
        <f t="shared" si="13"/>
        <v>0</v>
      </c>
      <c r="AM44" s="3">
        <f t="shared" si="13"/>
        <v>0</v>
      </c>
      <c r="AN44" s="3">
        <f t="shared" si="13"/>
        <v>0</v>
      </c>
      <c r="AO44" s="3">
        <f t="shared" si="13"/>
        <v>0</v>
      </c>
      <c r="AP44" s="3">
        <f t="shared" si="13"/>
        <v>0</v>
      </c>
      <c r="AQ44" s="3">
        <f t="shared" si="13"/>
        <v>0</v>
      </c>
      <c r="AR44" s="3">
        <f t="shared" si="13"/>
        <v>0</v>
      </c>
      <c r="AS44" s="3">
        <f t="shared" si="13"/>
        <v>0</v>
      </c>
      <c r="AT44" s="3">
        <f t="shared" si="13"/>
        <v>0</v>
      </c>
    </row>
    <row r="45" spans="1:46" ht="20.25" customHeight="1" x14ac:dyDescent="0.55000000000000004">
      <c r="A45" s="83"/>
      <c r="B45" s="43" t="str">
        <f>IF(ISTEXT("Membership Growth-"&amp;VLOOKUP(A45,'Chart of Accounts'!$B$5:$C$50,2,FALSE)),"Membership Growth-"&amp;VLOOKUP(A45,'Chart of Accounts'!$B$5:$C$50,2,FALSE),"")</f>
        <v/>
      </c>
      <c r="C45" s="170"/>
      <c r="D45" s="170"/>
      <c r="E45" s="170"/>
      <c r="F45" s="170"/>
      <c r="G45" s="170"/>
      <c r="H45" s="170"/>
      <c r="I45" s="170"/>
      <c r="J45" s="170"/>
      <c r="K45" s="170"/>
      <c r="L45" s="170"/>
      <c r="M45" s="170"/>
      <c r="N45" s="170"/>
      <c r="O45" s="75">
        <f t="shared" si="10"/>
        <v>0</v>
      </c>
      <c r="T45" s="3" t="s">
        <v>49</v>
      </c>
      <c r="U45" s="3">
        <v>7022</v>
      </c>
      <c r="AA45" s="3" t="s">
        <v>170</v>
      </c>
      <c r="AB45" s="3" t="str">
        <f t="shared" si="11"/>
        <v/>
      </c>
      <c r="AC45" s="3">
        <v>582</v>
      </c>
      <c r="AD45" s="3" t="str">
        <f t="shared" si="12"/>
        <v>035</v>
      </c>
      <c r="AG45" s="3">
        <v>110</v>
      </c>
      <c r="AH45" s="3" t="str">
        <f>Summary!$B$2</f>
        <v>USD</v>
      </c>
      <c r="AI45" s="3">
        <f t="shared" si="13"/>
        <v>0</v>
      </c>
      <c r="AJ45" s="3">
        <f t="shared" si="13"/>
        <v>0</v>
      </c>
      <c r="AK45" s="3">
        <f t="shared" si="13"/>
        <v>0</v>
      </c>
      <c r="AL45" s="3">
        <f t="shared" si="13"/>
        <v>0</v>
      </c>
      <c r="AM45" s="3">
        <f t="shared" si="13"/>
        <v>0</v>
      </c>
      <c r="AN45" s="3">
        <f t="shared" si="13"/>
        <v>0</v>
      </c>
      <c r="AO45" s="3">
        <f t="shared" si="13"/>
        <v>0</v>
      </c>
      <c r="AP45" s="3">
        <f t="shared" si="13"/>
        <v>0</v>
      </c>
      <c r="AQ45" s="3">
        <f t="shared" si="13"/>
        <v>0</v>
      </c>
      <c r="AR45" s="3">
        <f t="shared" si="13"/>
        <v>0</v>
      </c>
      <c r="AS45" s="3">
        <f t="shared" si="13"/>
        <v>0</v>
      </c>
      <c r="AT45" s="3">
        <f t="shared" si="13"/>
        <v>0</v>
      </c>
    </row>
    <row r="46" spans="1:46" ht="20.25" customHeight="1" x14ac:dyDescent="0.55000000000000004">
      <c r="A46" s="177" t="s">
        <v>294</v>
      </c>
      <c r="B46" s="43"/>
      <c r="C46" s="178">
        <f>SUM(C36:C45)</f>
        <v>0</v>
      </c>
      <c r="D46" s="178">
        <f t="shared" ref="D46:O46" si="14">SUM(D36:D45)</f>
        <v>0</v>
      </c>
      <c r="E46" s="178">
        <f t="shared" si="14"/>
        <v>0</v>
      </c>
      <c r="F46" s="178">
        <f t="shared" si="14"/>
        <v>145</v>
      </c>
      <c r="G46" s="178">
        <f t="shared" si="14"/>
        <v>290</v>
      </c>
      <c r="H46" s="178">
        <f t="shared" si="14"/>
        <v>145</v>
      </c>
      <c r="I46" s="178">
        <f t="shared" si="14"/>
        <v>0</v>
      </c>
      <c r="J46" s="178">
        <f t="shared" si="14"/>
        <v>290</v>
      </c>
      <c r="K46" s="178">
        <f t="shared" si="14"/>
        <v>290</v>
      </c>
      <c r="L46" s="178">
        <f t="shared" si="14"/>
        <v>290</v>
      </c>
      <c r="M46" s="178">
        <f t="shared" si="14"/>
        <v>145</v>
      </c>
      <c r="N46" s="178">
        <f t="shared" si="14"/>
        <v>145</v>
      </c>
      <c r="O46" s="178">
        <f t="shared" si="14"/>
        <v>1740</v>
      </c>
      <c r="T46" s="3" t="s">
        <v>51</v>
      </c>
      <c r="U46" s="3">
        <v>7024</v>
      </c>
    </row>
    <row r="47" spans="1:46" ht="17.7" x14ac:dyDescent="0.6">
      <c r="A47" s="60"/>
      <c r="B47" s="65"/>
      <c r="D47" s="75"/>
      <c r="E47" s="75"/>
      <c r="F47" s="75"/>
      <c r="G47" s="75"/>
      <c r="H47" s="75"/>
      <c r="I47" s="75"/>
      <c r="J47" s="75"/>
      <c r="K47" s="75"/>
      <c r="L47" s="75"/>
      <c r="M47" s="75"/>
      <c r="N47" s="75"/>
      <c r="O47" s="75"/>
    </row>
    <row r="48" spans="1:46" x14ac:dyDescent="0.55000000000000004">
      <c r="A48" s="177" t="s">
        <v>266</v>
      </c>
      <c r="B48" s="43"/>
      <c r="C48" s="75"/>
      <c r="D48" s="75"/>
      <c r="E48" s="75"/>
      <c r="F48" s="75"/>
      <c r="G48" s="75"/>
      <c r="H48" s="75"/>
      <c r="I48" s="75"/>
      <c r="J48" s="75"/>
      <c r="K48" s="75"/>
      <c r="L48" s="75"/>
      <c r="M48" s="75"/>
      <c r="N48" s="75"/>
      <c r="O48" s="75"/>
      <c r="T48" s="64" t="s">
        <v>227</v>
      </c>
    </row>
    <row r="49" spans="1:46" ht="20.25" customHeight="1" x14ac:dyDescent="0.55000000000000004">
      <c r="A49" s="3">
        <v>7006</v>
      </c>
      <c r="B49" s="43" t="str">
        <f>IF(ISTEXT("Membership Retention-"&amp;VLOOKUP(A49,'Chart of Accounts'!$B$5:$C$50,2,FALSE)),"Membership Retention-"&amp;VLOOKUP(A49,'Chart of Accounts'!$B$5:$C$50,2,FALSE),"")</f>
        <v>Membership Retention-Educational Materials</v>
      </c>
      <c r="C49" s="170"/>
      <c r="D49" s="170"/>
      <c r="E49" s="170"/>
      <c r="F49" s="170"/>
      <c r="G49" s="170"/>
      <c r="H49" s="170"/>
      <c r="I49" s="170"/>
      <c r="J49" s="170"/>
      <c r="K49" s="170"/>
      <c r="L49" s="170"/>
      <c r="M49" s="170"/>
      <c r="N49" s="170"/>
      <c r="O49" s="75">
        <f t="shared" ref="O49:O58" si="15">SUM(C49:N49)</f>
        <v>0</v>
      </c>
      <c r="T49" s="3" t="s">
        <v>31</v>
      </c>
      <c r="U49" s="3">
        <v>7004</v>
      </c>
      <c r="AA49" s="3" t="s">
        <v>170</v>
      </c>
      <c r="AB49" s="3" t="str">
        <f t="shared" ref="AB49:AB58" si="16">IF(A49="","",A49&amp;"-000000")</f>
        <v>7006-000000</v>
      </c>
      <c r="AC49" s="3">
        <v>583</v>
      </c>
      <c r="AD49" s="3" t="str">
        <f t="shared" ref="AD49:AD58" si="17">IF(LEN($O$1)=3,$O$1,IF(LEN($O$1)=2,0&amp;$O$1,IF(LEN($O$1)=1,0&amp;0&amp;$O$1,"ERROR")))</f>
        <v>035</v>
      </c>
      <c r="AG49" s="3">
        <v>110</v>
      </c>
      <c r="AH49" s="3" t="str">
        <f>Summary!$B$2</f>
        <v>USD</v>
      </c>
      <c r="AI49" s="3">
        <f t="shared" ref="AI49:AT58" si="18">IF(C49="",0,C49)</f>
        <v>0</v>
      </c>
      <c r="AJ49" s="3">
        <f t="shared" si="18"/>
        <v>0</v>
      </c>
      <c r="AK49" s="3">
        <f t="shared" si="18"/>
        <v>0</v>
      </c>
      <c r="AL49" s="3">
        <f t="shared" si="18"/>
        <v>0</v>
      </c>
      <c r="AM49" s="3">
        <f t="shared" si="18"/>
        <v>0</v>
      </c>
      <c r="AN49" s="3">
        <f t="shared" si="18"/>
        <v>0</v>
      </c>
      <c r="AO49" s="3">
        <f t="shared" si="18"/>
        <v>0</v>
      </c>
      <c r="AP49" s="3">
        <f t="shared" si="18"/>
        <v>0</v>
      </c>
      <c r="AQ49" s="3">
        <f t="shared" si="18"/>
        <v>0</v>
      </c>
      <c r="AR49" s="3">
        <f t="shared" si="18"/>
        <v>0</v>
      </c>
      <c r="AS49" s="3">
        <f t="shared" si="18"/>
        <v>0</v>
      </c>
      <c r="AT49" s="3">
        <f t="shared" si="18"/>
        <v>0</v>
      </c>
    </row>
    <row r="50" spans="1:46" ht="20.25" customHeight="1" x14ac:dyDescent="0.55000000000000004">
      <c r="A50" s="3">
        <v>7008</v>
      </c>
      <c r="B50" s="43" t="str">
        <f>IF(ISTEXT("Membership Retention-"&amp;VLOOKUP(A50,'Chart of Accounts'!$B$5:$C$50,2,FALSE)),"Membership Retention-"&amp;VLOOKUP(A50,'Chart of Accounts'!$B$5:$C$50,2,FALSE),"")</f>
        <v>Membership Retention-Promotional Materials</v>
      </c>
      <c r="C50" s="170"/>
      <c r="D50" s="170"/>
      <c r="E50" s="170"/>
      <c r="F50" s="170"/>
      <c r="G50" s="170"/>
      <c r="H50" s="170"/>
      <c r="I50" s="170"/>
      <c r="J50" s="170"/>
      <c r="K50" s="170"/>
      <c r="L50" s="170"/>
      <c r="M50" s="170"/>
      <c r="N50" s="170"/>
      <c r="O50" s="75">
        <f t="shared" si="15"/>
        <v>0</v>
      </c>
      <c r="T50" s="3" t="s">
        <v>33</v>
      </c>
      <c r="U50" s="3">
        <v>7006</v>
      </c>
      <c r="AA50" s="3" t="s">
        <v>170</v>
      </c>
      <c r="AB50" s="3" t="str">
        <f t="shared" si="16"/>
        <v>7008-000000</v>
      </c>
      <c r="AC50" s="3">
        <v>583</v>
      </c>
      <c r="AD50" s="3" t="str">
        <f t="shared" si="17"/>
        <v>035</v>
      </c>
      <c r="AG50" s="3">
        <v>110</v>
      </c>
      <c r="AH50" s="3" t="str">
        <f>Summary!$B$2</f>
        <v>USD</v>
      </c>
      <c r="AI50" s="3">
        <f t="shared" si="18"/>
        <v>0</v>
      </c>
      <c r="AJ50" s="3">
        <f t="shared" si="18"/>
        <v>0</v>
      </c>
      <c r="AK50" s="3">
        <f t="shared" si="18"/>
        <v>0</v>
      </c>
      <c r="AL50" s="3">
        <f t="shared" si="18"/>
        <v>0</v>
      </c>
      <c r="AM50" s="3">
        <f t="shared" si="18"/>
        <v>0</v>
      </c>
      <c r="AN50" s="3">
        <f t="shared" si="18"/>
        <v>0</v>
      </c>
      <c r="AO50" s="3">
        <f t="shared" si="18"/>
        <v>0</v>
      </c>
      <c r="AP50" s="3">
        <f t="shared" si="18"/>
        <v>0</v>
      </c>
      <c r="AQ50" s="3">
        <f t="shared" si="18"/>
        <v>0</v>
      </c>
      <c r="AR50" s="3">
        <f t="shared" si="18"/>
        <v>0</v>
      </c>
      <c r="AS50" s="3">
        <f t="shared" si="18"/>
        <v>0</v>
      </c>
      <c r="AT50" s="3">
        <f t="shared" si="18"/>
        <v>0</v>
      </c>
    </row>
    <row r="51" spans="1:46" ht="20.25" customHeight="1" x14ac:dyDescent="0.55000000000000004">
      <c r="A51" s="3">
        <v>7010</v>
      </c>
      <c r="B51" s="43" t="str">
        <f>IF(ISTEXT("Membership Retention-"&amp;VLOOKUP(A51,'Chart of Accounts'!$B$5:$C$50,2,FALSE)),"Membership Retention-"&amp;VLOOKUP(A51,'Chart of Accounts'!$B$5:$C$50,2,FALSE),"")</f>
        <v>Membership Retention-Awards Expense (Trophies, Plaques, Ribbons &amp; Certificates)</v>
      </c>
      <c r="C51" s="170"/>
      <c r="D51" s="170"/>
      <c r="E51" s="170"/>
      <c r="F51" s="170"/>
      <c r="G51" s="170"/>
      <c r="H51" s="170"/>
      <c r="I51" s="170"/>
      <c r="J51" s="170"/>
      <c r="K51" s="170"/>
      <c r="L51" s="170"/>
      <c r="M51" s="170"/>
      <c r="N51" s="170"/>
      <c r="O51" s="75">
        <f t="shared" si="15"/>
        <v>0</v>
      </c>
      <c r="T51" s="3" t="s">
        <v>35</v>
      </c>
      <c r="U51" s="3">
        <v>7008</v>
      </c>
      <c r="AA51" s="3" t="s">
        <v>170</v>
      </c>
      <c r="AB51" s="3" t="str">
        <f t="shared" si="16"/>
        <v>7010-000000</v>
      </c>
      <c r="AC51" s="3">
        <v>583</v>
      </c>
      <c r="AD51" s="3" t="str">
        <f t="shared" si="17"/>
        <v>035</v>
      </c>
      <c r="AG51" s="3">
        <v>110</v>
      </c>
      <c r="AH51" s="3" t="str">
        <f>Summary!$B$2</f>
        <v>USD</v>
      </c>
      <c r="AI51" s="3">
        <f t="shared" si="18"/>
        <v>0</v>
      </c>
      <c r="AJ51" s="3">
        <f t="shared" si="18"/>
        <v>0</v>
      </c>
      <c r="AK51" s="3">
        <f t="shared" si="18"/>
        <v>0</v>
      </c>
      <c r="AL51" s="3">
        <f t="shared" si="18"/>
        <v>0</v>
      </c>
      <c r="AM51" s="3">
        <f t="shared" si="18"/>
        <v>0</v>
      </c>
      <c r="AN51" s="3">
        <f t="shared" si="18"/>
        <v>0</v>
      </c>
      <c r="AO51" s="3">
        <f t="shared" si="18"/>
        <v>0</v>
      </c>
      <c r="AP51" s="3">
        <f t="shared" si="18"/>
        <v>0</v>
      </c>
      <c r="AQ51" s="3">
        <f t="shared" si="18"/>
        <v>0</v>
      </c>
      <c r="AR51" s="3">
        <f t="shared" si="18"/>
        <v>0</v>
      </c>
      <c r="AS51" s="3">
        <f t="shared" si="18"/>
        <v>0</v>
      </c>
      <c r="AT51" s="3">
        <f t="shared" si="18"/>
        <v>0</v>
      </c>
    </row>
    <row r="52" spans="1:46" ht="20.25" customHeight="1" x14ac:dyDescent="0.55000000000000004">
      <c r="A52" s="3">
        <v>7012</v>
      </c>
      <c r="B52" s="43" t="str">
        <f>IF(ISTEXT("Membership Retention-"&amp;VLOOKUP(A52,'Chart of Accounts'!$B$5:$C$50,2,FALSE)),"Membership Retention-"&amp;VLOOKUP(A52,'Chart of Accounts'!$B$5:$C$50,2,FALSE),"")</f>
        <v>Membership Retention-Supplies &amp; Stationery Expense</v>
      </c>
      <c r="C52" s="170"/>
      <c r="D52" s="170"/>
      <c r="E52" s="170"/>
      <c r="F52" s="170"/>
      <c r="G52" s="170"/>
      <c r="H52" s="170"/>
      <c r="I52" s="170"/>
      <c r="J52" s="170"/>
      <c r="K52" s="170"/>
      <c r="L52" s="170"/>
      <c r="M52" s="170"/>
      <c r="N52" s="170"/>
      <c r="O52" s="75">
        <f t="shared" si="15"/>
        <v>0</v>
      </c>
      <c r="T52" s="3" t="s">
        <v>37</v>
      </c>
      <c r="U52" s="3">
        <v>7010</v>
      </c>
      <c r="AA52" s="3" t="s">
        <v>170</v>
      </c>
      <c r="AB52" s="3" t="str">
        <f t="shared" si="16"/>
        <v>7012-000000</v>
      </c>
      <c r="AC52" s="3">
        <v>583</v>
      </c>
      <c r="AD52" s="3" t="str">
        <f t="shared" si="17"/>
        <v>035</v>
      </c>
      <c r="AG52" s="3">
        <v>110</v>
      </c>
      <c r="AH52" s="3" t="str">
        <f>Summary!$B$2</f>
        <v>USD</v>
      </c>
      <c r="AI52" s="3">
        <f t="shared" si="18"/>
        <v>0</v>
      </c>
      <c r="AJ52" s="3">
        <f t="shared" si="18"/>
        <v>0</v>
      </c>
      <c r="AK52" s="3">
        <f t="shared" si="18"/>
        <v>0</v>
      </c>
      <c r="AL52" s="3">
        <f t="shared" si="18"/>
        <v>0</v>
      </c>
      <c r="AM52" s="3">
        <f t="shared" si="18"/>
        <v>0</v>
      </c>
      <c r="AN52" s="3">
        <f t="shared" si="18"/>
        <v>0</v>
      </c>
      <c r="AO52" s="3">
        <f t="shared" si="18"/>
        <v>0</v>
      </c>
      <c r="AP52" s="3">
        <f t="shared" si="18"/>
        <v>0</v>
      </c>
      <c r="AQ52" s="3">
        <f t="shared" si="18"/>
        <v>0</v>
      </c>
      <c r="AR52" s="3">
        <f t="shared" si="18"/>
        <v>0</v>
      </c>
      <c r="AS52" s="3">
        <f t="shared" si="18"/>
        <v>0</v>
      </c>
      <c r="AT52" s="3">
        <f t="shared" si="18"/>
        <v>0</v>
      </c>
    </row>
    <row r="53" spans="1:46" ht="20.25" customHeight="1" x14ac:dyDescent="0.55000000000000004">
      <c r="A53" s="3">
        <v>7036</v>
      </c>
      <c r="B53" s="43" t="str">
        <f>IF(ISTEXT("Membership Retention-"&amp;VLOOKUP(A53,'Chart of Accounts'!$B$5:$C$50,2,FALSE)),"Membership Retention-"&amp;VLOOKUP(A53,'Chart of Accounts'!$B$5:$C$50,2,FALSE),"")</f>
        <v>Membership Retention-Advertising Expense</v>
      </c>
      <c r="C53" s="170"/>
      <c r="D53" s="170"/>
      <c r="E53" s="170"/>
      <c r="F53" s="170"/>
      <c r="G53" s="170"/>
      <c r="H53" s="170"/>
      <c r="I53" s="170"/>
      <c r="J53" s="170"/>
      <c r="K53" s="170"/>
      <c r="L53" s="170"/>
      <c r="M53" s="170"/>
      <c r="N53" s="170"/>
      <c r="O53" s="75">
        <f t="shared" si="15"/>
        <v>0</v>
      </c>
      <c r="T53" s="3" t="s">
        <v>39</v>
      </c>
      <c r="U53" s="3">
        <v>7012</v>
      </c>
      <c r="AA53" s="3" t="s">
        <v>170</v>
      </c>
      <c r="AB53" s="3" t="str">
        <f t="shared" si="16"/>
        <v>7036-000000</v>
      </c>
      <c r="AC53" s="3">
        <v>583</v>
      </c>
      <c r="AD53" s="3" t="str">
        <f t="shared" si="17"/>
        <v>035</v>
      </c>
      <c r="AG53" s="3">
        <v>110</v>
      </c>
      <c r="AH53" s="3" t="str">
        <f>Summary!$B$2</f>
        <v>USD</v>
      </c>
      <c r="AI53" s="3">
        <f t="shared" si="18"/>
        <v>0</v>
      </c>
      <c r="AJ53" s="3">
        <f t="shared" si="18"/>
        <v>0</v>
      </c>
      <c r="AK53" s="3">
        <f t="shared" si="18"/>
        <v>0</v>
      </c>
      <c r="AL53" s="3">
        <f t="shared" si="18"/>
        <v>0</v>
      </c>
      <c r="AM53" s="3">
        <f t="shared" si="18"/>
        <v>0</v>
      </c>
      <c r="AN53" s="3">
        <f t="shared" si="18"/>
        <v>0</v>
      </c>
      <c r="AO53" s="3">
        <f t="shared" si="18"/>
        <v>0</v>
      </c>
      <c r="AP53" s="3">
        <f t="shared" si="18"/>
        <v>0</v>
      </c>
      <c r="AQ53" s="3">
        <f t="shared" si="18"/>
        <v>0</v>
      </c>
      <c r="AR53" s="3">
        <f t="shared" si="18"/>
        <v>0</v>
      </c>
      <c r="AS53" s="3">
        <f t="shared" si="18"/>
        <v>0</v>
      </c>
      <c r="AT53" s="3">
        <f t="shared" si="18"/>
        <v>0</v>
      </c>
    </row>
    <row r="54" spans="1:46" ht="20.25" customHeight="1" x14ac:dyDescent="0.55000000000000004">
      <c r="A54" s="3">
        <v>7044</v>
      </c>
      <c r="B54" s="43" t="str">
        <f>IF(ISTEXT("Membership Retention-"&amp;VLOOKUP(A54,'Chart of Accounts'!$B$5:$C$50,2,FALSE)),"Membership Retention-"&amp;VLOOKUP(A54,'Chart of Accounts'!$B$5:$C$50,2,FALSE),"")</f>
        <v>Membership Retention-Postage &amp; Shipping Expense</v>
      </c>
      <c r="C54" s="170"/>
      <c r="D54" s="170"/>
      <c r="E54" s="170"/>
      <c r="F54" s="170"/>
      <c r="G54" s="170"/>
      <c r="H54" s="170"/>
      <c r="I54" s="170"/>
      <c r="J54" s="170"/>
      <c r="K54" s="170"/>
      <c r="L54" s="170"/>
      <c r="M54" s="170"/>
      <c r="N54" s="170"/>
      <c r="O54" s="75">
        <f t="shared" si="15"/>
        <v>0</v>
      </c>
      <c r="T54" s="3" t="s">
        <v>41</v>
      </c>
      <c r="U54" s="3">
        <v>7014</v>
      </c>
      <c r="AA54" s="3" t="s">
        <v>170</v>
      </c>
      <c r="AB54" s="3" t="str">
        <f t="shared" si="16"/>
        <v>7044-000000</v>
      </c>
      <c r="AC54" s="3">
        <v>583</v>
      </c>
      <c r="AD54" s="3" t="str">
        <f t="shared" si="17"/>
        <v>035</v>
      </c>
      <c r="AG54" s="3">
        <v>110</v>
      </c>
      <c r="AH54" s="3" t="str">
        <f>Summary!$B$2</f>
        <v>USD</v>
      </c>
      <c r="AI54" s="3">
        <f t="shared" si="18"/>
        <v>0</v>
      </c>
      <c r="AJ54" s="3">
        <f t="shared" si="18"/>
        <v>0</v>
      </c>
      <c r="AK54" s="3">
        <f t="shared" si="18"/>
        <v>0</v>
      </c>
      <c r="AL54" s="3">
        <f t="shared" si="18"/>
        <v>0</v>
      </c>
      <c r="AM54" s="3">
        <f t="shared" si="18"/>
        <v>0</v>
      </c>
      <c r="AN54" s="3">
        <f t="shared" si="18"/>
        <v>0</v>
      </c>
      <c r="AO54" s="3">
        <f t="shared" si="18"/>
        <v>0</v>
      </c>
      <c r="AP54" s="3">
        <f t="shared" si="18"/>
        <v>0</v>
      </c>
      <c r="AQ54" s="3">
        <f t="shared" si="18"/>
        <v>0</v>
      </c>
      <c r="AR54" s="3">
        <f t="shared" si="18"/>
        <v>0</v>
      </c>
      <c r="AS54" s="3">
        <f t="shared" si="18"/>
        <v>0</v>
      </c>
      <c r="AT54" s="3">
        <f t="shared" si="18"/>
        <v>0</v>
      </c>
    </row>
    <row r="55" spans="1:46" ht="20.25" customHeight="1" x14ac:dyDescent="0.55000000000000004">
      <c r="A55" s="3">
        <v>7082</v>
      </c>
      <c r="B55" s="43" t="str">
        <f>IF(ISTEXT("Membership Retention-"&amp;VLOOKUP(A55,'Chart of Accounts'!$B$5:$C$50,2,FALSE)),"Membership Retention-"&amp;VLOOKUP(A55,'Chart of Accounts'!$B$5:$C$50,2,FALSE),"")</f>
        <v>Membership Retention-Incentives</v>
      </c>
      <c r="C55" s="170"/>
      <c r="D55" s="170"/>
      <c r="E55" s="170">
        <v>500</v>
      </c>
      <c r="F55" s="170"/>
      <c r="G55" s="170"/>
      <c r="H55" s="170"/>
      <c r="I55" s="170"/>
      <c r="J55" s="170"/>
      <c r="K55" s="170">
        <v>500</v>
      </c>
      <c r="L55" s="170"/>
      <c r="M55" s="170"/>
      <c r="N55" s="170"/>
      <c r="O55" s="75">
        <f t="shared" si="15"/>
        <v>1000</v>
      </c>
      <c r="T55" s="3" t="s">
        <v>43</v>
      </c>
      <c r="U55" s="3">
        <v>7016</v>
      </c>
      <c r="AA55" s="3" t="s">
        <v>170</v>
      </c>
      <c r="AB55" s="3" t="str">
        <f t="shared" si="16"/>
        <v>7082-000000</v>
      </c>
      <c r="AC55" s="3">
        <v>583</v>
      </c>
      <c r="AD55" s="3" t="str">
        <f t="shared" si="17"/>
        <v>035</v>
      </c>
      <c r="AG55" s="3">
        <v>110</v>
      </c>
      <c r="AH55" s="3" t="str">
        <f>Summary!$B$2</f>
        <v>USD</v>
      </c>
      <c r="AI55" s="3">
        <f t="shared" si="18"/>
        <v>0</v>
      </c>
      <c r="AJ55" s="3">
        <f t="shared" si="18"/>
        <v>0</v>
      </c>
      <c r="AK55" s="3">
        <f t="shared" si="18"/>
        <v>500</v>
      </c>
      <c r="AL55" s="3">
        <f t="shared" si="18"/>
        <v>0</v>
      </c>
      <c r="AM55" s="3">
        <f t="shared" si="18"/>
        <v>0</v>
      </c>
      <c r="AN55" s="3">
        <f t="shared" si="18"/>
        <v>0</v>
      </c>
      <c r="AO55" s="3">
        <f t="shared" si="18"/>
        <v>0</v>
      </c>
      <c r="AP55" s="3">
        <f t="shared" si="18"/>
        <v>0</v>
      </c>
      <c r="AQ55" s="3">
        <f t="shared" si="18"/>
        <v>500</v>
      </c>
      <c r="AR55" s="3">
        <f t="shared" si="18"/>
        <v>0</v>
      </c>
      <c r="AS55" s="3">
        <f t="shared" si="18"/>
        <v>0</v>
      </c>
      <c r="AT55" s="3">
        <f t="shared" si="18"/>
        <v>0</v>
      </c>
    </row>
    <row r="56" spans="1:46" ht="20.25" customHeight="1" x14ac:dyDescent="0.55000000000000004">
      <c r="A56" s="83"/>
      <c r="B56" s="43" t="str">
        <f>IF(ISTEXT("Membership Retention-"&amp;VLOOKUP(A56,'Chart of Accounts'!$B$5:$C$50,2,FALSE)),"Membership Retention-"&amp;VLOOKUP(A56,'Chart of Accounts'!$B$5:$C$50,2,FALSE),"")</f>
        <v/>
      </c>
      <c r="C56" s="170"/>
      <c r="D56" s="170"/>
      <c r="E56" s="170"/>
      <c r="F56" s="170"/>
      <c r="G56" s="170"/>
      <c r="H56" s="170"/>
      <c r="I56" s="170"/>
      <c r="J56" s="170"/>
      <c r="K56" s="170"/>
      <c r="L56" s="170"/>
      <c r="M56" s="170"/>
      <c r="N56" s="170"/>
      <c r="O56" s="75">
        <f t="shared" si="15"/>
        <v>0</v>
      </c>
      <c r="T56" s="3" t="s">
        <v>45</v>
      </c>
      <c r="U56" s="3">
        <v>7018</v>
      </c>
      <c r="AA56" s="3" t="s">
        <v>170</v>
      </c>
      <c r="AB56" s="3" t="str">
        <f t="shared" si="16"/>
        <v/>
      </c>
      <c r="AC56" s="3">
        <v>583</v>
      </c>
      <c r="AD56" s="3" t="str">
        <f t="shared" si="17"/>
        <v>035</v>
      </c>
      <c r="AG56" s="3">
        <v>110</v>
      </c>
      <c r="AH56" s="3" t="str">
        <f>Summary!$B$2</f>
        <v>USD</v>
      </c>
      <c r="AI56" s="3">
        <f t="shared" si="18"/>
        <v>0</v>
      </c>
      <c r="AJ56" s="3">
        <f t="shared" si="18"/>
        <v>0</v>
      </c>
      <c r="AK56" s="3">
        <f t="shared" si="18"/>
        <v>0</v>
      </c>
      <c r="AL56" s="3">
        <f t="shared" si="18"/>
        <v>0</v>
      </c>
      <c r="AM56" s="3">
        <f t="shared" si="18"/>
        <v>0</v>
      </c>
      <c r="AN56" s="3">
        <f t="shared" si="18"/>
        <v>0</v>
      </c>
      <c r="AO56" s="3">
        <f t="shared" si="18"/>
        <v>0</v>
      </c>
      <c r="AP56" s="3">
        <f t="shared" si="18"/>
        <v>0</v>
      </c>
      <c r="AQ56" s="3">
        <f t="shared" si="18"/>
        <v>0</v>
      </c>
      <c r="AR56" s="3">
        <f t="shared" si="18"/>
        <v>0</v>
      </c>
      <c r="AS56" s="3">
        <f t="shared" si="18"/>
        <v>0</v>
      </c>
      <c r="AT56" s="3">
        <f t="shared" si="18"/>
        <v>0</v>
      </c>
    </row>
    <row r="57" spans="1:46" ht="20.25" customHeight="1" x14ac:dyDescent="0.55000000000000004">
      <c r="A57" s="83"/>
      <c r="B57" s="43" t="str">
        <f>IF(ISTEXT("Membership Retention-"&amp;VLOOKUP(A57,'Chart of Accounts'!$B$5:$C$50,2,FALSE)),"Membership Retention-"&amp;VLOOKUP(A57,'Chart of Accounts'!$B$5:$C$50,2,FALSE),"")</f>
        <v/>
      </c>
      <c r="C57" s="170"/>
      <c r="D57" s="170"/>
      <c r="E57" s="170"/>
      <c r="F57" s="170"/>
      <c r="G57" s="170"/>
      <c r="H57" s="170"/>
      <c r="I57" s="170"/>
      <c r="J57" s="170"/>
      <c r="K57" s="170"/>
      <c r="L57" s="170"/>
      <c r="M57" s="170"/>
      <c r="N57" s="170"/>
      <c r="O57" s="75">
        <f t="shared" si="15"/>
        <v>0</v>
      </c>
      <c r="T57" s="3" t="s">
        <v>47</v>
      </c>
      <c r="U57" s="3">
        <v>7020</v>
      </c>
      <c r="AA57" s="3" t="s">
        <v>170</v>
      </c>
      <c r="AB57" s="3" t="str">
        <f t="shared" si="16"/>
        <v/>
      </c>
      <c r="AC57" s="3">
        <v>583</v>
      </c>
      <c r="AD57" s="3" t="str">
        <f t="shared" si="17"/>
        <v>035</v>
      </c>
      <c r="AG57" s="3">
        <v>110</v>
      </c>
      <c r="AH57" s="3" t="str">
        <f>Summary!$B$2</f>
        <v>USD</v>
      </c>
      <c r="AI57" s="3">
        <f t="shared" si="18"/>
        <v>0</v>
      </c>
      <c r="AJ57" s="3">
        <f t="shared" si="18"/>
        <v>0</v>
      </c>
      <c r="AK57" s="3">
        <f t="shared" si="18"/>
        <v>0</v>
      </c>
      <c r="AL57" s="3">
        <f t="shared" si="18"/>
        <v>0</v>
      </c>
      <c r="AM57" s="3">
        <f t="shared" si="18"/>
        <v>0</v>
      </c>
      <c r="AN57" s="3">
        <f t="shared" si="18"/>
        <v>0</v>
      </c>
      <c r="AO57" s="3">
        <f t="shared" si="18"/>
        <v>0</v>
      </c>
      <c r="AP57" s="3">
        <f t="shared" si="18"/>
        <v>0</v>
      </c>
      <c r="AQ57" s="3">
        <f t="shared" si="18"/>
        <v>0</v>
      </c>
      <c r="AR57" s="3">
        <f t="shared" si="18"/>
        <v>0</v>
      </c>
      <c r="AS57" s="3">
        <f t="shared" si="18"/>
        <v>0</v>
      </c>
      <c r="AT57" s="3">
        <f t="shared" si="18"/>
        <v>0</v>
      </c>
    </row>
    <row r="58" spans="1:46" ht="20.25" customHeight="1" x14ac:dyDescent="0.55000000000000004">
      <c r="A58" s="83"/>
      <c r="B58" s="43" t="str">
        <f>IF(ISTEXT("Membership Retention-"&amp;VLOOKUP(A58,'Chart of Accounts'!$B$5:$C$50,2,FALSE)),"Membership Retention-"&amp;VLOOKUP(A58,'Chart of Accounts'!$B$5:$C$50,2,FALSE),"")</f>
        <v/>
      </c>
      <c r="C58" s="170"/>
      <c r="D58" s="170"/>
      <c r="E58" s="170"/>
      <c r="F58" s="170"/>
      <c r="G58" s="170"/>
      <c r="H58" s="170"/>
      <c r="I58" s="170"/>
      <c r="J58" s="170"/>
      <c r="K58" s="170"/>
      <c r="L58" s="170"/>
      <c r="M58" s="170"/>
      <c r="N58" s="170"/>
      <c r="O58" s="75">
        <f t="shared" si="15"/>
        <v>0</v>
      </c>
      <c r="T58" s="3" t="s">
        <v>49</v>
      </c>
      <c r="U58" s="3">
        <v>7022</v>
      </c>
      <c r="AA58" s="3" t="s">
        <v>170</v>
      </c>
      <c r="AB58" s="3" t="str">
        <f t="shared" si="16"/>
        <v/>
      </c>
      <c r="AC58" s="3">
        <v>583</v>
      </c>
      <c r="AD58" s="3" t="str">
        <f t="shared" si="17"/>
        <v>035</v>
      </c>
      <c r="AG58" s="3">
        <v>110</v>
      </c>
      <c r="AH58" s="3" t="str">
        <f>Summary!$B$2</f>
        <v>USD</v>
      </c>
      <c r="AI58" s="3">
        <f t="shared" si="18"/>
        <v>0</v>
      </c>
      <c r="AJ58" s="3">
        <f t="shared" si="18"/>
        <v>0</v>
      </c>
      <c r="AK58" s="3">
        <f t="shared" si="18"/>
        <v>0</v>
      </c>
      <c r="AL58" s="3">
        <f t="shared" si="18"/>
        <v>0</v>
      </c>
      <c r="AM58" s="3">
        <f t="shared" si="18"/>
        <v>0</v>
      </c>
      <c r="AN58" s="3">
        <f t="shared" si="18"/>
        <v>0</v>
      </c>
      <c r="AO58" s="3">
        <f t="shared" si="18"/>
        <v>0</v>
      </c>
      <c r="AP58" s="3">
        <f t="shared" si="18"/>
        <v>0</v>
      </c>
      <c r="AQ58" s="3">
        <f t="shared" si="18"/>
        <v>0</v>
      </c>
      <c r="AR58" s="3">
        <f t="shared" si="18"/>
        <v>0</v>
      </c>
      <c r="AS58" s="3">
        <f t="shared" si="18"/>
        <v>0</v>
      </c>
      <c r="AT58" s="3">
        <f t="shared" si="18"/>
        <v>0</v>
      </c>
    </row>
    <row r="59" spans="1:46" ht="20.25" customHeight="1" x14ac:dyDescent="0.55000000000000004">
      <c r="A59" s="177" t="s">
        <v>295</v>
      </c>
      <c r="B59" s="43"/>
      <c r="C59" s="178">
        <f>SUM(C49:C58)</f>
        <v>0</v>
      </c>
      <c r="D59" s="178">
        <f t="shared" ref="D59:O59" si="19">SUM(D49:D58)</f>
        <v>0</v>
      </c>
      <c r="E59" s="178">
        <f t="shared" si="19"/>
        <v>500</v>
      </c>
      <c r="F59" s="178">
        <f t="shared" si="19"/>
        <v>0</v>
      </c>
      <c r="G59" s="178">
        <f t="shared" si="19"/>
        <v>0</v>
      </c>
      <c r="H59" s="178">
        <f t="shared" si="19"/>
        <v>0</v>
      </c>
      <c r="I59" s="178">
        <f t="shared" si="19"/>
        <v>0</v>
      </c>
      <c r="J59" s="178">
        <f t="shared" si="19"/>
        <v>0</v>
      </c>
      <c r="K59" s="178">
        <f t="shared" si="19"/>
        <v>500</v>
      </c>
      <c r="L59" s="178">
        <f t="shared" si="19"/>
        <v>0</v>
      </c>
      <c r="M59" s="178">
        <f t="shared" si="19"/>
        <v>0</v>
      </c>
      <c r="N59" s="178">
        <f t="shared" si="19"/>
        <v>0</v>
      </c>
      <c r="O59" s="178">
        <f t="shared" si="19"/>
        <v>1000</v>
      </c>
      <c r="T59" s="3" t="s">
        <v>51</v>
      </c>
      <c r="U59" s="3">
        <v>7024</v>
      </c>
    </row>
    <row r="60" spans="1:46" ht="17.7" x14ac:dyDescent="0.6">
      <c r="A60" s="60"/>
      <c r="B60" s="65"/>
      <c r="D60" s="75"/>
      <c r="E60" s="75"/>
      <c r="F60" s="75"/>
      <c r="G60" s="75"/>
      <c r="H60" s="75"/>
      <c r="I60" s="75"/>
      <c r="J60" s="75"/>
      <c r="K60" s="75"/>
      <c r="L60" s="75"/>
      <c r="M60" s="75"/>
      <c r="N60" s="75"/>
      <c r="O60" s="75"/>
    </row>
    <row r="61" spans="1:46" x14ac:dyDescent="0.55000000000000004">
      <c r="A61" s="177" t="s">
        <v>267</v>
      </c>
      <c r="B61" s="43"/>
      <c r="C61" s="75"/>
      <c r="D61" s="75"/>
      <c r="E61" s="75"/>
      <c r="F61" s="75"/>
      <c r="G61" s="75"/>
      <c r="H61" s="75"/>
      <c r="I61" s="75"/>
      <c r="J61" s="75"/>
      <c r="K61" s="75"/>
      <c r="L61" s="75"/>
      <c r="M61" s="75"/>
      <c r="N61" s="75"/>
      <c r="O61" s="75"/>
      <c r="T61" s="64" t="s">
        <v>227</v>
      </c>
    </row>
    <row r="62" spans="1:46" ht="20.25" customHeight="1" x14ac:dyDescent="0.55000000000000004">
      <c r="A62" s="3">
        <v>7006</v>
      </c>
      <c r="B62" s="43" t="str">
        <f>IF(ISTEXT("Club Coaching-"&amp;VLOOKUP(A62,'Chart of Accounts'!$B$5:$C$50,2,FALSE)),"Club Coaching-"&amp;VLOOKUP(A62,'Chart of Accounts'!$B$5:$C$50,2,FALSE),"")</f>
        <v>Club Coaching-Educational Materials</v>
      </c>
      <c r="C62" s="170"/>
      <c r="D62" s="170"/>
      <c r="E62" s="170"/>
      <c r="F62" s="170"/>
      <c r="G62" s="170"/>
      <c r="H62" s="170"/>
      <c r="I62" s="170"/>
      <c r="J62" s="170"/>
      <c r="K62" s="170"/>
      <c r="L62" s="170"/>
      <c r="M62" s="170"/>
      <c r="N62" s="170"/>
      <c r="O62" s="75">
        <f t="shared" ref="O62:O71" si="20">SUM(C62:N62)</f>
        <v>0</v>
      </c>
      <c r="T62" s="3" t="s">
        <v>31</v>
      </c>
      <c r="U62" s="3">
        <v>7004</v>
      </c>
      <c r="AA62" s="3" t="s">
        <v>170</v>
      </c>
      <c r="AB62" s="3" t="str">
        <f t="shared" ref="AB62:AB71" si="21">IF(A62="","",A62&amp;"-000000")</f>
        <v>7006-000000</v>
      </c>
      <c r="AC62" s="3">
        <v>584</v>
      </c>
      <c r="AD62" s="3" t="str">
        <f t="shared" ref="AD62:AD71" si="22">IF(LEN($O$1)=3,$O$1,IF(LEN($O$1)=2,0&amp;$O$1,IF(LEN($O$1)=1,0&amp;0&amp;$O$1,"ERROR")))</f>
        <v>035</v>
      </c>
      <c r="AG62" s="3">
        <v>110</v>
      </c>
      <c r="AH62" s="3" t="str">
        <f>Summary!$B$2</f>
        <v>USD</v>
      </c>
      <c r="AI62" s="3">
        <f t="shared" ref="AI62:AI71" si="23">IF(C62="",0,C62)</f>
        <v>0</v>
      </c>
      <c r="AJ62" s="3">
        <f t="shared" ref="AJ62:AJ71" si="24">IF(D62="",0,D62)</f>
        <v>0</v>
      </c>
      <c r="AK62" s="3">
        <f t="shared" ref="AK62:AK71" si="25">IF(E62="",0,E62)</f>
        <v>0</v>
      </c>
      <c r="AL62" s="3">
        <f t="shared" ref="AL62:AL71" si="26">IF(F62="",0,F62)</f>
        <v>0</v>
      </c>
      <c r="AM62" s="3">
        <f t="shared" ref="AM62:AM71" si="27">IF(G62="",0,G62)</f>
        <v>0</v>
      </c>
      <c r="AN62" s="3">
        <f t="shared" ref="AN62:AN71" si="28">IF(H62="",0,H62)</f>
        <v>0</v>
      </c>
      <c r="AO62" s="3">
        <f t="shared" ref="AO62:AO71" si="29">IF(I62="",0,I62)</f>
        <v>0</v>
      </c>
      <c r="AP62" s="3">
        <f t="shared" ref="AP62:AP71" si="30">IF(J62="",0,J62)</f>
        <v>0</v>
      </c>
      <c r="AQ62" s="3">
        <f t="shared" ref="AQ62:AQ71" si="31">IF(K62="",0,K62)</f>
        <v>0</v>
      </c>
      <c r="AR62" s="3">
        <f t="shared" ref="AR62:AR71" si="32">IF(L62="",0,L62)</f>
        <v>0</v>
      </c>
      <c r="AS62" s="3">
        <f t="shared" ref="AS62:AS71" si="33">IF(M62="",0,M62)</f>
        <v>0</v>
      </c>
      <c r="AT62" s="3">
        <f t="shared" ref="AT62:AT71" si="34">IF(N62="",0,N62)</f>
        <v>0</v>
      </c>
    </row>
    <row r="63" spans="1:46" ht="20.25" customHeight="1" x14ac:dyDescent="0.55000000000000004">
      <c r="A63" s="3">
        <v>7008</v>
      </c>
      <c r="B63" s="43" t="str">
        <f>IF(ISTEXT("Club Coaching-"&amp;VLOOKUP(A63,'Chart of Accounts'!$B$5:$C$50,2,FALSE)),"Club Coaching-"&amp;VLOOKUP(A63,'Chart of Accounts'!$B$5:$C$50,2,FALSE),"")</f>
        <v>Club Coaching-Promotional Materials</v>
      </c>
      <c r="C63" s="170"/>
      <c r="D63" s="170"/>
      <c r="E63" s="170"/>
      <c r="F63" s="170"/>
      <c r="G63" s="170"/>
      <c r="H63" s="170"/>
      <c r="I63" s="170"/>
      <c r="J63" s="170"/>
      <c r="K63" s="170"/>
      <c r="L63" s="170"/>
      <c r="M63" s="170"/>
      <c r="N63" s="170"/>
      <c r="O63" s="75">
        <f t="shared" si="20"/>
        <v>0</v>
      </c>
      <c r="T63" s="3" t="s">
        <v>33</v>
      </c>
      <c r="U63" s="3">
        <v>7006</v>
      </c>
      <c r="AA63" s="3" t="s">
        <v>170</v>
      </c>
      <c r="AB63" s="3" t="str">
        <f t="shared" si="21"/>
        <v>7008-000000</v>
      </c>
      <c r="AC63" s="3">
        <v>584</v>
      </c>
      <c r="AD63" s="3" t="str">
        <f t="shared" si="22"/>
        <v>035</v>
      </c>
      <c r="AG63" s="3">
        <v>110</v>
      </c>
      <c r="AH63" s="3" t="str">
        <f>Summary!$B$2</f>
        <v>USD</v>
      </c>
      <c r="AI63" s="3">
        <f t="shared" si="23"/>
        <v>0</v>
      </c>
      <c r="AJ63" s="3">
        <f t="shared" si="24"/>
        <v>0</v>
      </c>
      <c r="AK63" s="3">
        <f t="shared" si="25"/>
        <v>0</v>
      </c>
      <c r="AL63" s="3">
        <f t="shared" si="26"/>
        <v>0</v>
      </c>
      <c r="AM63" s="3">
        <f t="shared" si="27"/>
        <v>0</v>
      </c>
      <c r="AN63" s="3">
        <f t="shared" si="28"/>
        <v>0</v>
      </c>
      <c r="AO63" s="3">
        <f t="shared" si="29"/>
        <v>0</v>
      </c>
      <c r="AP63" s="3">
        <f t="shared" si="30"/>
        <v>0</v>
      </c>
      <c r="AQ63" s="3">
        <f t="shared" si="31"/>
        <v>0</v>
      </c>
      <c r="AR63" s="3">
        <f t="shared" si="32"/>
        <v>0</v>
      </c>
      <c r="AS63" s="3">
        <f t="shared" si="33"/>
        <v>0</v>
      </c>
      <c r="AT63" s="3">
        <f t="shared" si="34"/>
        <v>0</v>
      </c>
    </row>
    <row r="64" spans="1:46" ht="20.25" customHeight="1" x14ac:dyDescent="0.55000000000000004">
      <c r="A64" s="3">
        <v>7010</v>
      </c>
      <c r="B64" s="43" t="str">
        <f>IF(ISTEXT("Club Coaching-"&amp;VLOOKUP(A64,'Chart of Accounts'!$B$5:$C$50,2,FALSE)),"Club Coaching-"&amp;VLOOKUP(A64,'Chart of Accounts'!$B$5:$C$50,2,FALSE),"")</f>
        <v>Club Coaching-Awards Expense (Trophies, Plaques, Ribbons &amp; Certificates)</v>
      </c>
      <c r="C64" s="170"/>
      <c r="D64" s="170"/>
      <c r="E64" s="170"/>
      <c r="F64" s="170"/>
      <c r="G64" s="170"/>
      <c r="H64" s="170"/>
      <c r="I64" s="170"/>
      <c r="J64" s="170"/>
      <c r="K64" s="170"/>
      <c r="L64" s="170"/>
      <c r="M64" s="170"/>
      <c r="N64" s="170"/>
      <c r="O64" s="75">
        <f t="shared" si="20"/>
        <v>0</v>
      </c>
      <c r="T64" s="3" t="s">
        <v>35</v>
      </c>
      <c r="U64" s="3">
        <v>7008</v>
      </c>
      <c r="AA64" s="3" t="s">
        <v>170</v>
      </c>
      <c r="AB64" s="3" t="str">
        <f t="shared" si="21"/>
        <v>7010-000000</v>
      </c>
      <c r="AC64" s="3">
        <v>584</v>
      </c>
      <c r="AD64" s="3" t="str">
        <f t="shared" si="22"/>
        <v>035</v>
      </c>
      <c r="AG64" s="3">
        <v>110</v>
      </c>
      <c r="AH64" s="3" t="str">
        <f>Summary!$B$2</f>
        <v>USD</v>
      </c>
      <c r="AI64" s="3">
        <f t="shared" si="23"/>
        <v>0</v>
      </c>
      <c r="AJ64" s="3">
        <f t="shared" si="24"/>
        <v>0</v>
      </c>
      <c r="AK64" s="3">
        <f t="shared" si="25"/>
        <v>0</v>
      </c>
      <c r="AL64" s="3">
        <f t="shared" si="26"/>
        <v>0</v>
      </c>
      <c r="AM64" s="3">
        <f t="shared" si="27"/>
        <v>0</v>
      </c>
      <c r="AN64" s="3">
        <f t="shared" si="28"/>
        <v>0</v>
      </c>
      <c r="AO64" s="3">
        <f t="shared" si="29"/>
        <v>0</v>
      </c>
      <c r="AP64" s="3">
        <f t="shared" si="30"/>
        <v>0</v>
      </c>
      <c r="AQ64" s="3">
        <f t="shared" si="31"/>
        <v>0</v>
      </c>
      <c r="AR64" s="3">
        <f t="shared" si="32"/>
        <v>0</v>
      </c>
      <c r="AS64" s="3">
        <f t="shared" si="33"/>
        <v>0</v>
      </c>
      <c r="AT64" s="3">
        <f t="shared" si="34"/>
        <v>0</v>
      </c>
    </row>
    <row r="65" spans="1:46" ht="20.25" customHeight="1" x14ac:dyDescent="0.55000000000000004">
      <c r="A65" s="3">
        <v>7012</v>
      </c>
      <c r="B65" s="43" t="str">
        <f>IF(ISTEXT("Club Coaching-"&amp;VLOOKUP(A65,'Chart of Accounts'!$B$5:$C$50,2,FALSE)),"Club Coaching-"&amp;VLOOKUP(A65,'Chart of Accounts'!$B$5:$C$50,2,FALSE),"")</f>
        <v>Club Coaching-Supplies &amp; Stationery Expense</v>
      </c>
      <c r="C65" s="170"/>
      <c r="D65" s="170"/>
      <c r="E65" s="170"/>
      <c r="F65" s="170"/>
      <c r="G65" s="170"/>
      <c r="H65" s="170"/>
      <c r="I65" s="170"/>
      <c r="J65" s="170"/>
      <c r="K65" s="170"/>
      <c r="L65" s="170"/>
      <c r="M65" s="170"/>
      <c r="N65" s="170"/>
      <c r="O65" s="75">
        <f t="shared" si="20"/>
        <v>0</v>
      </c>
      <c r="T65" s="3" t="s">
        <v>37</v>
      </c>
      <c r="U65" s="3">
        <v>7010</v>
      </c>
      <c r="AA65" s="3" t="s">
        <v>170</v>
      </c>
      <c r="AB65" s="3" t="str">
        <f t="shared" si="21"/>
        <v>7012-000000</v>
      </c>
      <c r="AC65" s="3">
        <v>584</v>
      </c>
      <c r="AD65" s="3" t="str">
        <f t="shared" si="22"/>
        <v>035</v>
      </c>
      <c r="AG65" s="3">
        <v>110</v>
      </c>
      <c r="AH65" s="3" t="str">
        <f>Summary!$B$2</f>
        <v>USD</v>
      </c>
      <c r="AI65" s="3">
        <f t="shared" si="23"/>
        <v>0</v>
      </c>
      <c r="AJ65" s="3">
        <f t="shared" si="24"/>
        <v>0</v>
      </c>
      <c r="AK65" s="3">
        <f t="shared" si="25"/>
        <v>0</v>
      </c>
      <c r="AL65" s="3">
        <f t="shared" si="26"/>
        <v>0</v>
      </c>
      <c r="AM65" s="3">
        <f t="shared" si="27"/>
        <v>0</v>
      </c>
      <c r="AN65" s="3">
        <f t="shared" si="28"/>
        <v>0</v>
      </c>
      <c r="AO65" s="3">
        <f t="shared" si="29"/>
        <v>0</v>
      </c>
      <c r="AP65" s="3">
        <f t="shared" si="30"/>
        <v>0</v>
      </c>
      <c r="AQ65" s="3">
        <f t="shared" si="31"/>
        <v>0</v>
      </c>
      <c r="AR65" s="3">
        <f t="shared" si="32"/>
        <v>0</v>
      </c>
      <c r="AS65" s="3">
        <f t="shared" si="33"/>
        <v>0</v>
      </c>
      <c r="AT65" s="3">
        <f t="shared" si="34"/>
        <v>0</v>
      </c>
    </row>
    <row r="66" spans="1:46" ht="20.25" customHeight="1" x14ac:dyDescent="0.55000000000000004">
      <c r="A66" s="3">
        <v>7036</v>
      </c>
      <c r="B66" s="43" t="str">
        <f>IF(ISTEXT("Club Coaching-"&amp;VLOOKUP(A66,'Chart of Accounts'!$B$5:$C$50,2,FALSE)),"Club Coaching-"&amp;VLOOKUP(A66,'Chart of Accounts'!$B$5:$C$50,2,FALSE),"")</f>
        <v>Club Coaching-Advertising Expense</v>
      </c>
      <c r="C66" s="170"/>
      <c r="D66" s="170"/>
      <c r="E66" s="170"/>
      <c r="F66" s="170"/>
      <c r="G66" s="170"/>
      <c r="H66" s="170"/>
      <c r="I66" s="170"/>
      <c r="J66" s="170"/>
      <c r="K66" s="170"/>
      <c r="L66" s="170"/>
      <c r="M66" s="170"/>
      <c r="N66" s="170"/>
      <c r="O66" s="75">
        <f t="shared" si="20"/>
        <v>0</v>
      </c>
      <c r="T66" s="3" t="s">
        <v>39</v>
      </c>
      <c r="U66" s="3">
        <v>7012</v>
      </c>
      <c r="AA66" s="3" t="s">
        <v>170</v>
      </c>
      <c r="AB66" s="3" t="str">
        <f t="shared" si="21"/>
        <v>7036-000000</v>
      </c>
      <c r="AC66" s="3">
        <v>584</v>
      </c>
      <c r="AD66" s="3" t="str">
        <f t="shared" si="22"/>
        <v>035</v>
      </c>
      <c r="AG66" s="3">
        <v>110</v>
      </c>
      <c r="AH66" s="3" t="str">
        <f>Summary!$B$2</f>
        <v>USD</v>
      </c>
      <c r="AI66" s="3">
        <f t="shared" si="23"/>
        <v>0</v>
      </c>
      <c r="AJ66" s="3">
        <f t="shared" si="24"/>
        <v>0</v>
      </c>
      <c r="AK66" s="3">
        <f t="shared" si="25"/>
        <v>0</v>
      </c>
      <c r="AL66" s="3">
        <f t="shared" si="26"/>
        <v>0</v>
      </c>
      <c r="AM66" s="3">
        <f t="shared" si="27"/>
        <v>0</v>
      </c>
      <c r="AN66" s="3">
        <f t="shared" si="28"/>
        <v>0</v>
      </c>
      <c r="AO66" s="3">
        <f t="shared" si="29"/>
        <v>0</v>
      </c>
      <c r="AP66" s="3">
        <f t="shared" si="30"/>
        <v>0</v>
      </c>
      <c r="AQ66" s="3">
        <f t="shared" si="31"/>
        <v>0</v>
      </c>
      <c r="AR66" s="3">
        <f t="shared" si="32"/>
        <v>0</v>
      </c>
      <c r="AS66" s="3">
        <f t="shared" si="33"/>
        <v>0</v>
      </c>
      <c r="AT66" s="3">
        <f t="shared" si="34"/>
        <v>0</v>
      </c>
    </row>
    <row r="67" spans="1:46" ht="20.25" customHeight="1" x14ac:dyDescent="0.55000000000000004">
      <c r="A67" s="3">
        <v>7044</v>
      </c>
      <c r="B67" s="43" t="str">
        <f>IF(ISTEXT("Club Coaching-"&amp;VLOOKUP(A67,'Chart of Accounts'!$B$5:$C$50,2,FALSE)),"Club Coaching-"&amp;VLOOKUP(A67,'Chart of Accounts'!$B$5:$C$50,2,FALSE),"")</f>
        <v>Club Coaching-Postage &amp; Shipping Expense</v>
      </c>
      <c r="C67" s="170"/>
      <c r="D67" s="170"/>
      <c r="E67" s="170"/>
      <c r="F67" s="170"/>
      <c r="G67" s="170"/>
      <c r="H67" s="170"/>
      <c r="I67" s="170"/>
      <c r="J67" s="170"/>
      <c r="K67" s="170"/>
      <c r="L67" s="170"/>
      <c r="M67" s="170"/>
      <c r="N67" s="170"/>
      <c r="O67" s="75">
        <f t="shared" si="20"/>
        <v>0</v>
      </c>
      <c r="T67" s="3" t="s">
        <v>41</v>
      </c>
      <c r="U67" s="3">
        <v>7014</v>
      </c>
      <c r="AA67" s="3" t="s">
        <v>170</v>
      </c>
      <c r="AB67" s="3" t="str">
        <f t="shared" si="21"/>
        <v>7044-000000</v>
      </c>
      <c r="AC67" s="3">
        <v>584</v>
      </c>
      <c r="AD67" s="3" t="str">
        <f t="shared" si="22"/>
        <v>035</v>
      </c>
      <c r="AG67" s="3">
        <v>110</v>
      </c>
      <c r="AH67" s="3" t="str">
        <f>Summary!$B$2</f>
        <v>USD</v>
      </c>
      <c r="AI67" s="3">
        <f t="shared" si="23"/>
        <v>0</v>
      </c>
      <c r="AJ67" s="3">
        <f t="shared" si="24"/>
        <v>0</v>
      </c>
      <c r="AK67" s="3">
        <f t="shared" si="25"/>
        <v>0</v>
      </c>
      <c r="AL67" s="3">
        <f t="shared" si="26"/>
        <v>0</v>
      </c>
      <c r="AM67" s="3">
        <f t="shared" si="27"/>
        <v>0</v>
      </c>
      <c r="AN67" s="3">
        <f t="shared" si="28"/>
        <v>0</v>
      </c>
      <c r="AO67" s="3">
        <f t="shared" si="29"/>
        <v>0</v>
      </c>
      <c r="AP67" s="3">
        <f t="shared" si="30"/>
        <v>0</v>
      </c>
      <c r="AQ67" s="3">
        <f t="shared" si="31"/>
        <v>0</v>
      </c>
      <c r="AR67" s="3">
        <f t="shared" si="32"/>
        <v>0</v>
      </c>
      <c r="AS67" s="3">
        <f t="shared" si="33"/>
        <v>0</v>
      </c>
      <c r="AT67" s="3">
        <f t="shared" si="34"/>
        <v>0</v>
      </c>
    </row>
    <row r="68" spans="1:46" ht="20.25" customHeight="1" x14ac:dyDescent="0.55000000000000004">
      <c r="A68" s="3">
        <v>7082</v>
      </c>
      <c r="B68" s="43" t="str">
        <f>IF(ISTEXT("Club Coaching-"&amp;VLOOKUP(A68,'Chart of Accounts'!$B$5:$C$50,2,FALSE)),"Club Coaching-"&amp;VLOOKUP(A68,'Chart of Accounts'!$B$5:$C$50,2,FALSE),"")</f>
        <v>Club Coaching-Incentives</v>
      </c>
      <c r="C68" s="170"/>
      <c r="D68" s="170"/>
      <c r="E68" s="170"/>
      <c r="F68" s="170"/>
      <c r="G68" s="170"/>
      <c r="H68" s="170"/>
      <c r="I68" s="170"/>
      <c r="J68" s="170"/>
      <c r="K68" s="170"/>
      <c r="L68" s="170"/>
      <c r="M68" s="170"/>
      <c r="N68" s="170"/>
      <c r="O68" s="75">
        <f t="shared" si="20"/>
        <v>0</v>
      </c>
      <c r="T68" s="3" t="s">
        <v>43</v>
      </c>
      <c r="U68" s="3">
        <v>7016</v>
      </c>
      <c r="AA68" s="3" t="s">
        <v>170</v>
      </c>
      <c r="AB68" s="3" t="str">
        <f t="shared" si="21"/>
        <v>7082-000000</v>
      </c>
      <c r="AC68" s="3">
        <v>584</v>
      </c>
      <c r="AD68" s="3" t="str">
        <f t="shared" si="22"/>
        <v>035</v>
      </c>
      <c r="AG68" s="3">
        <v>110</v>
      </c>
      <c r="AH68" s="3" t="str">
        <f>Summary!$B$2</f>
        <v>USD</v>
      </c>
      <c r="AI68" s="3">
        <f t="shared" si="23"/>
        <v>0</v>
      </c>
      <c r="AJ68" s="3">
        <f t="shared" si="24"/>
        <v>0</v>
      </c>
      <c r="AK68" s="3">
        <f t="shared" si="25"/>
        <v>0</v>
      </c>
      <c r="AL68" s="3">
        <f t="shared" si="26"/>
        <v>0</v>
      </c>
      <c r="AM68" s="3">
        <f t="shared" si="27"/>
        <v>0</v>
      </c>
      <c r="AN68" s="3">
        <f t="shared" si="28"/>
        <v>0</v>
      </c>
      <c r="AO68" s="3">
        <f t="shared" si="29"/>
        <v>0</v>
      </c>
      <c r="AP68" s="3">
        <f t="shared" si="30"/>
        <v>0</v>
      </c>
      <c r="AQ68" s="3">
        <f t="shared" si="31"/>
        <v>0</v>
      </c>
      <c r="AR68" s="3">
        <f t="shared" si="32"/>
        <v>0</v>
      </c>
      <c r="AS68" s="3">
        <f t="shared" si="33"/>
        <v>0</v>
      </c>
      <c r="AT68" s="3">
        <f t="shared" si="34"/>
        <v>0</v>
      </c>
    </row>
    <row r="69" spans="1:46" ht="20.25" customHeight="1" x14ac:dyDescent="0.55000000000000004">
      <c r="A69" s="83"/>
      <c r="B69" s="43" t="str">
        <f>IF(ISTEXT("Club Coaching-"&amp;VLOOKUP(A69,'Chart of Accounts'!$B$5:$C$50,2,FALSE)),"Club Coaching-"&amp;VLOOKUP(A69,'Chart of Accounts'!$B$5:$C$50,2,FALSE),"")</f>
        <v/>
      </c>
      <c r="C69" s="170"/>
      <c r="D69" s="170"/>
      <c r="E69" s="170"/>
      <c r="F69" s="170"/>
      <c r="G69" s="170"/>
      <c r="H69" s="170"/>
      <c r="I69" s="170"/>
      <c r="J69" s="170"/>
      <c r="K69" s="170"/>
      <c r="L69" s="170"/>
      <c r="M69" s="170"/>
      <c r="N69" s="170"/>
      <c r="O69" s="75">
        <f t="shared" si="20"/>
        <v>0</v>
      </c>
      <c r="T69" s="3" t="s">
        <v>45</v>
      </c>
      <c r="U69" s="3">
        <v>7018</v>
      </c>
      <c r="AA69" s="3" t="s">
        <v>170</v>
      </c>
      <c r="AB69" s="3" t="str">
        <f t="shared" si="21"/>
        <v/>
      </c>
      <c r="AC69" s="3">
        <v>584</v>
      </c>
      <c r="AD69" s="3" t="str">
        <f t="shared" si="22"/>
        <v>035</v>
      </c>
      <c r="AG69" s="3">
        <v>110</v>
      </c>
      <c r="AH69" s="3" t="str">
        <f>Summary!$B$2</f>
        <v>USD</v>
      </c>
      <c r="AI69" s="3">
        <f t="shared" si="23"/>
        <v>0</v>
      </c>
      <c r="AJ69" s="3">
        <f t="shared" si="24"/>
        <v>0</v>
      </c>
      <c r="AK69" s="3">
        <f t="shared" si="25"/>
        <v>0</v>
      </c>
      <c r="AL69" s="3">
        <f t="shared" si="26"/>
        <v>0</v>
      </c>
      <c r="AM69" s="3">
        <f t="shared" si="27"/>
        <v>0</v>
      </c>
      <c r="AN69" s="3">
        <f t="shared" si="28"/>
        <v>0</v>
      </c>
      <c r="AO69" s="3">
        <f t="shared" si="29"/>
        <v>0</v>
      </c>
      <c r="AP69" s="3">
        <f t="shared" si="30"/>
        <v>0</v>
      </c>
      <c r="AQ69" s="3">
        <f t="shared" si="31"/>
        <v>0</v>
      </c>
      <c r="AR69" s="3">
        <f t="shared" si="32"/>
        <v>0</v>
      </c>
      <c r="AS69" s="3">
        <f t="shared" si="33"/>
        <v>0</v>
      </c>
      <c r="AT69" s="3">
        <f t="shared" si="34"/>
        <v>0</v>
      </c>
    </row>
    <row r="70" spans="1:46" ht="20.25" customHeight="1" x14ac:dyDescent="0.55000000000000004">
      <c r="A70" s="83"/>
      <c r="B70" s="43" t="str">
        <f>IF(ISTEXT("Club Coaching-"&amp;VLOOKUP(A70,'Chart of Accounts'!$B$5:$C$50,2,FALSE)),"Club Coaching-"&amp;VLOOKUP(A70,'Chart of Accounts'!$B$5:$C$50,2,FALSE),"")</f>
        <v/>
      </c>
      <c r="C70" s="170"/>
      <c r="D70" s="170"/>
      <c r="E70" s="170"/>
      <c r="F70" s="170"/>
      <c r="G70" s="170"/>
      <c r="H70" s="170"/>
      <c r="I70" s="170"/>
      <c r="J70" s="170"/>
      <c r="K70" s="170"/>
      <c r="L70" s="170"/>
      <c r="M70" s="170"/>
      <c r="N70" s="170"/>
      <c r="O70" s="75">
        <f t="shared" si="20"/>
        <v>0</v>
      </c>
      <c r="T70" s="3" t="s">
        <v>47</v>
      </c>
      <c r="U70" s="3">
        <v>7020</v>
      </c>
      <c r="AA70" s="3" t="s">
        <v>170</v>
      </c>
      <c r="AB70" s="3" t="str">
        <f t="shared" si="21"/>
        <v/>
      </c>
      <c r="AC70" s="3">
        <v>584</v>
      </c>
      <c r="AD70" s="3" t="str">
        <f t="shared" si="22"/>
        <v>035</v>
      </c>
      <c r="AG70" s="3">
        <v>110</v>
      </c>
      <c r="AH70" s="3" t="str">
        <f>Summary!$B$2</f>
        <v>USD</v>
      </c>
      <c r="AI70" s="3">
        <f t="shared" si="23"/>
        <v>0</v>
      </c>
      <c r="AJ70" s="3">
        <f t="shared" si="24"/>
        <v>0</v>
      </c>
      <c r="AK70" s="3">
        <f t="shared" si="25"/>
        <v>0</v>
      </c>
      <c r="AL70" s="3">
        <f t="shared" si="26"/>
        <v>0</v>
      </c>
      <c r="AM70" s="3">
        <f t="shared" si="27"/>
        <v>0</v>
      </c>
      <c r="AN70" s="3">
        <f t="shared" si="28"/>
        <v>0</v>
      </c>
      <c r="AO70" s="3">
        <f t="shared" si="29"/>
        <v>0</v>
      </c>
      <c r="AP70" s="3">
        <f t="shared" si="30"/>
        <v>0</v>
      </c>
      <c r="AQ70" s="3">
        <f t="shared" si="31"/>
        <v>0</v>
      </c>
      <c r="AR70" s="3">
        <f t="shared" si="32"/>
        <v>0</v>
      </c>
      <c r="AS70" s="3">
        <f t="shared" si="33"/>
        <v>0</v>
      </c>
      <c r="AT70" s="3">
        <f t="shared" si="34"/>
        <v>0</v>
      </c>
    </row>
    <row r="71" spans="1:46" ht="20.25" customHeight="1" x14ac:dyDescent="0.55000000000000004">
      <c r="A71" s="83"/>
      <c r="B71" s="43" t="str">
        <f>IF(ISTEXT("Club Coaching-"&amp;VLOOKUP(A71,'Chart of Accounts'!$B$5:$C$50,2,FALSE)),"Club Coaching-"&amp;VLOOKUP(A71,'Chart of Accounts'!$B$5:$C$50,2,FALSE),"")</f>
        <v/>
      </c>
      <c r="C71" s="170"/>
      <c r="D71" s="170"/>
      <c r="E71" s="170"/>
      <c r="F71" s="170"/>
      <c r="G71" s="170"/>
      <c r="H71" s="170"/>
      <c r="I71" s="170"/>
      <c r="J71" s="170"/>
      <c r="K71" s="170"/>
      <c r="L71" s="170"/>
      <c r="M71" s="170"/>
      <c r="N71" s="170"/>
      <c r="O71" s="75">
        <f t="shared" si="20"/>
        <v>0</v>
      </c>
      <c r="T71" s="3" t="s">
        <v>49</v>
      </c>
      <c r="U71" s="3">
        <v>7022</v>
      </c>
      <c r="AA71" s="3" t="s">
        <v>170</v>
      </c>
      <c r="AB71" s="3" t="str">
        <f t="shared" si="21"/>
        <v/>
      </c>
      <c r="AC71" s="3">
        <v>584</v>
      </c>
      <c r="AD71" s="3" t="str">
        <f t="shared" si="22"/>
        <v>035</v>
      </c>
      <c r="AG71" s="3">
        <v>110</v>
      </c>
      <c r="AH71" s="3" t="str">
        <f>Summary!$B$2</f>
        <v>USD</v>
      </c>
      <c r="AI71" s="3">
        <f t="shared" si="23"/>
        <v>0</v>
      </c>
      <c r="AJ71" s="3">
        <f t="shared" si="24"/>
        <v>0</v>
      </c>
      <c r="AK71" s="3">
        <f t="shared" si="25"/>
        <v>0</v>
      </c>
      <c r="AL71" s="3">
        <f t="shared" si="26"/>
        <v>0</v>
      </c>
      <c r="AM71" s="3">
        <f t="shared" si="27"/>
        <v>0</v>
      </c>
      <c r="AN71" s="3">
        <f t="shared" si="28"/>
        <v>0</v>
      </c>
      <c r="AO71" s="3">
        <f t="shared" si="29"/>
        <v>0</v>
      </c>
      <c r="AP71" s="3">
        <f t="shared" si="30"/>
        <v>0</v>
      </c>
      <c r="AQ71" s="3">
        <f t="shared" si="31"/>
        <v>0</v>
      </c>
      <c r="AR71" s="3">
        <f t="shared" si="32"/>
        <v>0</v>
      </c>
      <c r="AS71" s="3">
        <f t="shared" si="33"/>
        <v>0</v>
      </c>
      <c r="AT71" s="3">
        <f t="shared" si="34"/>
        <v>0</v>
      </c>
    </row>
    <row r="72" spans="1:46" ht="20.25" customHeight="1" x14ac:dyDescent="0.55000000000000004">
      <c r="A72" s="177" t="s">
        <v>296</v>
      </c>
      <c r="B72" s="43"/>
      <c r="C72" s="178">
        <f>SUM(C62:C71)</f>
        <v>0</v>
      </c>
      <c r="D72" s="178">
        <f t="shared" ref="D72:O72" si="35">SUM(D62:D71)</f>
        <v>0</v>
      </c>
      <c r="E72" s="178">
        <f t="shared" si="35"/>
        <v>0</v>
      </c>
      <c r="F72" s="178">
        <f t="shared" si="35"/>
        <v>0</v>
      </c>
      <c r="G72" s="178">
        <f t="shared" si="35"/>
        <v>0</v>
      </c>
      <c r="H72" s="178">
        <f t="shared" si="35"/>
        <v>0</v>
      </c>
      <c r="I72" s="178">
        <f t="shared" si="35"/>
        <v>0</v>
      </c>
      <c r="J72" s="178">
        <f t="shared" si="35"/>
        <v>0</v>
      </c>
      <c r="K72" s="178">
        <f t="shared" si="35"/>
        <v>0</v>
      </c>
      <c r="L72" s="178">
        <f t="shared" si="35"/>
        <v>0</v>
      </c>
      <c r="M72" s="178">
        <f t="shared" si="35"/>
        <v>0</v>
      </c>
      <c r="N72" s="178">
        <f t="shared" si="35"/>
        <v>0</v>
      </c>
      <c r="O72" s="178">
        <f t="shared" si="35"/>
        <v>0</v>
      </c>
    </row>
    <row r="73" spans="1:46" ht="17.7" x14ac:dyDescent="0.6">
      <c r="A73" s="60"/>
      <c r="B73" s="65"/>
      <c r="D73" s="75"/>
      <c r="E73" s="75"/>
      <c r="F73" s="75"/>
      <c r="G73" s="75"/>
      <c r="H73" s="75"/>
      <c r="I73" s="75"/>
      <c r="J73" s="75"/>
      <c r="K73" s="75"/>
      <c r="L73" s="75"/>
      <c r="M73" s="75"/>
      <c r="N73" s="75"/>
      <c r="O73" s="75"/>
    </row>
    <row r="74" spans="1:46" x14ac:dyDescent="0.55000000000000004">
      <c r="A74" s="177" t="s">
        <v>268</v>
      </c>
      <c r="B74" s="43"/>
      <c r="C74" s="75"/>
      <c r="D74" s="75"/>
      <c r="E74" s="75"/>
      <c r="F74" s="75"/>
      <c r="G74" s="75"/>
      <c r="H74" s="75"/>
      <c r="I74" s="75"/>
      <c r="J74" s="75"/>
      <c r="K74" s="75"/>
      <c r="L74" s="75"/>
      <c r="M74" s="75"/>
      <c r="N74" s="75"/>
      <c r="O74" s="75"/>
      <c r="T74" s="64" t="s">
        <v>227</v>
      </c>
    </row>
    <row r="75" spans="1:46" ht="20.25" customHeight="1" x14ac:dyDescent="0.55000000000000004">
      <c r="A75" s="3">
        <v>7006</v>
      </c>
      <c r="B75" s="43" t="str">
        <f>IF(ISTEXT("Club Growth - Other-"&amp;VLOOKUP(A75,'Chart of Accounts'!$B$5:$C$50,2,FALSE)),"Club Growth - Other-"&amp;VLOOKUP(A75,'Chart of Accounts'!$B$5:$C$50,2,FALSE),"")</f>
        <v>Club Growth - Other-Educational Materials</v>
      </c>
      <c r="C75" s="170"/>
      <c r="D75" s="170"/>
      <c r="E75" s="170"/>
      <c r="F75" s="170"/>
      <c r="G75" s="170"/>
      <c r="H75" s="170"/>
      <c r="I75" s="170"/>
      <c r="J75" s="170"/>
      <c r="K75" s="170"/>
      <c r="L75" s="170"/>
      <c r="M75" s="170"/>
      <c r="N75" s="170"/>
      <c r="O75" s="75">
        <f t="shared" ref="O75:O84" si="36">SUM(C75:N75)</f>
        <v>0</v>
      </c>
      <c r="T75" s="3" t="s">
        <v>31</v>
      </c>
      <c r="U75" s="3">
        <v>7004</v>
      </c>
      <c r="AA75" s="3" t="s">
        <v>170</v>
      </c>
      <c r="AB75" s="3" t="str">
        <f t="shared" ref="AB75:AB84" si="37">IF(A75="","",A75&amp;"-000000")</f>
        <v>7006-000000</v>
      </c>
      <c r="AC75" s="3">
        <v>585</v>
      </c>
      <c r="AD75" s="3" t="str">
        <f t="shared" ref="AD75:AD84" si="38">IF(LEN($O$1)=3,$O$1,IF(LEN($O$1)=2,0&amp;$O$1,IF(LEN($O$1)=1,0&amp;0&amp;$O$1,"ERROR")))</f>
        <v>035</v>
      </c>
      <c r="AG75" s="3">
        <v>110</v>
      </c>
      <c r="AH75" s="3" t="str">
        <f>Summary!$B$2</f>
        <v>USD</v>
      </c>
      <c r="AI75" s="3">
        <f t="shared" ref="AI75:AT84" si="39">IF(C75="",0,C75)</f>
        <v>0</v>
      </c>
      <c r="AJ75" s="3">
        <f t="shared" si="39"/>
        <v>0</v>
      </c>
      <c r="AK75" s="3">
        <f t="shared" si="39"/>
        <v>0</v>
      </c>
      <c r="AL75" s="3">
        <f t="shared" si="39"/>
        <v>0</v>
      </c>
      <c r="AM75" s="3">
        <f t="shared" si="39"/>
        <v>0</v>
      </c>
      <c r="AN75" s="3">
        <f t="shared" si="39"/>
        <v>0</v>
      </c>
      <c r="AO75" s="3">
        <f t="shared" si="39"/>
        <v>0</v>
      </c>
      <c r="AP75" s="3">
        <f t="shared" si="39"/>
        <v>0</v>
      </c>
      <c r="AQ75" s="3">
        <f t="shared" si="39"/>
        <v>0</v>
      </c>
      <c r="AR75" s="3">
        <f t="shared" si="39"/>
        <v>0</v>
      </c>
      <c r="AS75" s="3">
        <f t="shared" si="39"/>
        <v>0</v>
      </c>
      <c r="AT75" s="3">
        <f t="shared" si="39"/>
        <v>0</v>
      </c>
    </row>
    <row r="76" spans="1:46" ht="20.25" customHeight="1" x14ac:dyDescent="0.55000000000000004">
      <c r="A76" s="3">
        <v>7008</v>
      </c>
      <c r="B76" s="43" t="str">
        <f>IF(ISTEXT("Club Growth - Other-"&amp;VLOOKUP(A76,'Chart of Accounts'!$B$5:$C$50,2,FALSE)),"Club Growth - Other-"&amp;VLOOKUP(A76,'Chart of Accounts'!$B$5:$C$50,2,FALSE),"")</f>
        <v>Club Growth - Other-Promotional Materials</v>
      </c>
      <c r="C76" s="170"/>
      <c r="D76" s="170"/>
      <c r="E76" s="170"/>
      <c r="F76" s="170"/>
      <c r="G76" s="170"/>
      <c r="H76" s="170"/>
      <c r="I76" s="170"/>
      <c r="J76" s="170"/>
      <c r="K76" s="170"/>
      <c r="L76" s="170"/>
      <c r="M76" s="170"/>
      <c r="N76" s="170"/>
      <c r="O76" s="75">
        <f t="shared" si="36"/>
        <v>0</v>
      </c>
      <c r="T76" s="3" t="s">
        <v>33</v>
      </c>
      <c r="U76" s="3">
        <v>7006</v>
      </c>
      <c r="AA76" s="3" t="s">
        <v>170</v>
      </c>
      <c r="AB76" s="3" t="str">
        <f t="shared" si="37"/>
        <v>7008-000000</v>
      </c>
      <c r="AC76" s="3">
        <v>585</v>
      </c>
      <c r="AD76" s="3" t="str">
        <f t="shared" si="38"/>
        <v>035</v>
      </c>
      <c r="AG76" s="3">
        <v>110</v>
      </c>
      <c r="AH76" s="3" t="str">
        <f>Summary!$B$2</f>
        <v>USD</v>
      </c>
      <c r="AI76" s="3">
        <f t="shared" si="39"/>
        <v>0</v>
      </c>
      <c r="AJ76" s="3">
        <f t="shared" si="39"/>
        <v>0</v>
      </c>
      <c r="AK76" s="3">
        <f t="shared" si="39"/>
        <v>0</v>
      </c>
      <c r="AL76" s="3">
        <f t="shared" si="39"/>
        <v>0</v>
      </c>
      <c r="AM76" s="3">
        <f t="shared" si="39"/>
        <v>0</v>
      </c>
      <c r="AN76" s="3">
        <f t="shared" si="39"/>
        <v>0</v>
      </c>
      <c r="AO76" s="3">
        <f t="shared" si="39"/>
        <v>0</v>
      </c>
      <c r="AP76" s="3">
        <f t="shared" si="39"/>
        <v>0</v>
      </c>
      <c r="AQ76" s="3">
        <f t="shared" si="39"/>
        <v>0</v>
      </c>
      <c r="AR76" s="3">
        <f t="shared" si="39"/>
        <v>0</v>
      </c>
      <c r="AS76" s="3">
        <f t="shared" si="39"/>
        <v>0</v>
      </c>
      <c r="AT76" s="3">
        <f t="shared" si="39"/>
        <v>0</v>
      </c>
    </row>
    <row r="77" spans="1:46" ht="20.25" customHeight="1" x14ac:dyDescent="0.55000000000000004">
      <c r="A77" s="3">
        <v>7010</v>
      </c>
      <c r="B77" s="43" t="str">
        <f>IF(ISTEXT("Club Growth - Other-"&amp;VLOOKUP(A77,'Chart of Accounts'!$B$5:$C$50,2,FALSE)),"Club Growth - Other-"&amp;VLOOKUP(A77,'Chart of Accounts'!$B$5:$C$50,2,FALSE),"")</f>
        <v>Club Growth - Other-Awards Expense (Trophies, Plaques, Ribbons &amp; Certificates)</v>
      </c>
      <c r="C77" s="170"/>
      <c r="D77" s="170"/>
      <c r="E77" s="170"/>
      <c r="F77" s="170"/>
      <c r="G77" s="170"/>
      <c r="H77" s="170"/>
      <c r="I77" s="170"/>
      <c r="J77" s="170"/>
      <c r="K77" s="170"/>
      <c r="L77" s="170"/>
      <c r="M77" s="170"/>
      <c r="N77" s="170"/>
      <c r="O77" s="75">
        <f t="shared" si="36"/>
        <v>0</v>
      </c>
      <c r="T77" s="3" t="s">
        <v>35</v>
      </c>
      <c r="U77" s="3">
        <v>7008</v>
      </c>
      <c r="AA77" s="3" t="s">
        <v>170</v>
      </c>
      <c r="AB77" s="3" t="str">
        <f t="shared" si="37"/>
        <v>7010-000000</v>
      </c>
      <c r="AC77" s="3">
        <v>585</v>
      </c>
      <c r="AD77" s="3" t="str">
        <f t="shared" si="38"/>
        <v>035</v>
      </c>
      <c r="AG77" s="3">
        <v>110</v>
      </c>
      <c r="AH77" s="3" t="str">
        <f>Summary!$B$2</f>
        <v>USD</v>
      </c>
      <c r="AI77" s="3">
        <f t="shared" si="39"/>
        <v>0</v>
      </c>
      <c r="AJ77" s="3">
        <f t="shared" si="39"/>
        <v>0</v>
      </c>
      <c r="AK77" s="3">
        <f t="shared" si="39"/>
        <v>0</v>
      </c>
      <c r="AL77" s="3">
        <f t="shared" si="39"/>
        <v>0</v>
      </c>
      <c r="AM77" s="3">
        <f t="shared" si="39"/>
        <v>0</v>
      </c>
      <c r="AN77" s="3">
        <f t="shared" si="39"/>
        <v>0</v>
      </c>
      <c r="AO77" s="3">
        <f t="shared" si="39"/>
        <v>0</v>
      </c>
      <c r="AP77" s="3">
        <f t="shared" si="39"/>
        <v>0</v>
      </c>
      <c r="AQ77" s="3">
        <f t="shared" si="39"/>
        <v>0</v>
      </c>
      <c r="AR77" s="3">
        <f t="shared" si="39"/>
        <v>0</v>
      </c>
      <c r="AS77" s="3">
        <f t="shared" si="39"/>
        <v>0</v>
      </c>
      <c r="AT77" s="3">
        <f t="shared" si="39"/>
        <v>0</v>
      </c>
    </row>
    <row r="78" spans="1:46" ht="20.25" customHeight="1" x14ac:dyDescent="0.55000000000000004">
      <c r="A78" s="3">
        <v>7012</v>
      </c>
      <c r="B78" s="43" t="str">
        <f>IF(ISTEXT("Club Growth - Other-"&amp;VLOOKUP(A78,'Chart of Accounts'!$B$5:$C$50,2,FALSE)),"Club Growth - Other-"&amp;VLOOKUP(A78,'Chart of Accounts'!$B$5:$C$50,2,FALSE),"")</f>
        <v>Club Growth - Other-Supplies &amp; Stationery Expense</v>
      </c>
      <c r="C78" s="170"/>
      <c r="D78" s="170"/>
      <c r="E78" s="170"/>
      <c r="F78" s="170"/>
      <c r="G78" s="170"/>
      <c r="H78" s="170"/>
      <c r="I78" s="170"/>
      <c r="J78" s="170"/>
      <c r="K78" s="170"/>
      <c r="L78" s="170"/>
      <c r="M78" s="170"/>
      <c r="N78" s="170"/>
      <c r="O78" s="75">
        <f t="shared" si="36"/>
        <v>0</v>
      </c>
      <c r="T78" s="3" t="s">
        <v>37</v>
      </c>
      <c r="U78" s="3">
        <v>7010</v>
      </c>
      <c r="AA78" s="3" t="s">
        <v>170</v>
      </c>
      <c r="AB78" s="3" t="str">
        <f t="shared" si="37"/>
        <v>7012-000000</v>
      </c>
      <c r="AC78" s="3">
        <v>585</v>
      </c>
      <c r="AD78" s="3" t="str">
        <f t="shared" si="38"/>
        <v>035</v>
      </c>
      <c r="AG78" s="3">
        <v>110</v>
      </c>
      <c r="AH78" s="3" t="str">
        <f>Summary!$B$2</f>
        <v>USD</v>
      </c>
      <c r="AI78" s="3">
        <f t="shared" si="39"/>
        <v>0</v>
      </c>
      <c r="AJ78" s="3">
        <f t="shared" si="39"/>
        <v>0</v>
      </c>
      <c r="AK78" s="3">
        <f t="shared" si="39"/>
        <v>0</v>
      </c>
      <c r="AL78" s="3">
        <f t="shared" si="39"/>
        <v>0</v>
      </c>
      <c r="AM78" s="3">
        <f t="shared" si="39"/>
        <v>0</v>
      </c>
      <c r="AN78" s="3">
        <f t="shared" si="39"/>
        <v>0</v>
      </c>
      <c r="AO78" s="3">
        <f t="shared" si="39"/>
        <v>0</v>
      </c>
      <c r="AP78" s="3">
        <f t="shared" si="39"/>
        <v>0</v>
      </c>
      <c r="AQ78" s="3">
        <f t="shared" si="39"/>
        <v>0</v>
      </c>
      <c r="AR78" s="3">
        <f t="shared" si="39"/>
        <v>0</v>
      </c>
      <c r="AS78" s="3">
        <f t="shared" si="39"/>
        <v>0</v>
      </c>
      <c r="AT78" s="3">
        <f t="shared" si="39"/>
        <v>0</v>
      </c>
    </row>
    <row r="79" spans="1:46" ht="20.25" customHeight="1" x14ac:dyDescent="0.55000000000000004">
      <c r="A79" s="3">
        <v>7036</v>
      </c>
      <c r="B79" s="43" t="str">
        <f>IF(ISTEXT("Club Growth - Other-"&amp;VLOOKUP(A79,'Chart of Accounts'!$B$5:$C$50,2,FALSE)),"Club Growth - Other-"&amp;VLOOKUP(A79,'Chart of Accounts'!$B$5:$C$50,2,FALSE),"")</f>
        <v>Club Growth - Other-Advertising Expense</v>
      </c>
      <c r="C79" s="170"/>
      <c r="D79" s="170"/>
      <c r="E79" s="170"/>
      <c r="F79" s="170"/>
      <c r="G79" s="170"/>
      <c r="H79" s="170"/>
      <c r="I79" s="170"/>
      <c r="J79" s="170"/>
      <c r="K79" s="170"/>
      <c r="L79" s="170"/>
      <c r="M79" s="170"/>
      <c r="N79" s="170"/>
      <c r="O79" s="75">
        <f t="shared" si="36"/>
        <v>0</v>
      </c>
      <c r="T79" s="3" t="s">
        <v>39</v>
      </c>
      <c r="U79" s="3">
        <v>7012</v>
      </c>
      <c r="AA79" s="3" t="s">
        <v>170</v>
      </c>
      <c r="AB79" s="3" t="str">
        <f t="shared" si="37"/>
        <v>7036-000000</v>
      </c>
      <c r="AC79" s="3">
        <v>585</v>
      </c>
      <c r="AD79" s="3" t="str">
        <f t="shared" si="38"/>
        <v>035</v>
      </c>
      <c r="AG79" s="3">
        <v>110</v>
      </c>
      <c r="AH79" s="3" t="str">
        <f>Summary!$B$2</f>
        <v>USD</v>
      </c>
      <c r="AI79" s="3">
        <f t="shared" si="39"/>
        <v>0</v>
      </c>
      <c r="AJ79" s="3">
        <f t="shared" si="39"/>
        <v>0</v>
      </c>
      <c r="AK79" s="3">
        <f t="shared" si="39"/>
        <v>0</v>
      </c>
      <c r="AL79" s="3">
        <f t="shared" si="39"/>
        <v>0</v>
      </c>
      <c r="AM79" s="3">
        <f t="shared" si="39"/>
        <v>0</v>
      </c>
      <c r="AN79" s="3">
        <f t="shared" si="39"/>
        <v>0</v>
      </c>
      <c r="AO79" s="3">
        <f t="shared" si="39"/>
        <v>0</v>
      </c>
      <c r="AP79" s="3">
        <f t="shared" si="39"/>
        <v>0</v>
      </c>
      <c r="AQ79" s="3">
        <f t="shared" si="39"/>
        <v>0</v>
      </c>
      <c r="AR79" s="3">
        <f t="shared" si="39"/>
        <v>0</v>
      </c>
      <c r="AS79" s="3">
        <f t="shared" si="39"/>
        <v>0</v>
      </c>
      <c r="AT79" s="3">
        <f t="shared" si="39"/>
        <v>0</v>
      </c>
    </row>
    <row r="80" spans="1:46" ht="20.25" customHeight="1" x14ac:dyDescent="0.55000000000000004">
      <c r="A80" s="3">
        <v>7044</v>
      </c>
      <c r="B80" s="43" t="str">
        <f>IF(ISTEXT("Club Growth - Other-"&amp;VLOOKUP(A80,'Chart of Accounts'!$B$5:$C$50,2,FALSE)),"Club Growth - Other-"&amp;VLOOKUP(A80,'Chart of Accounts'!$B$5:$C$50,2,FALSE),"")</f>
        <v>Club Growth - Other-Postage &amp; Shipping Expense</v>
      </c>
      <c r="C80" s="170"/>
      <c r="D80" s="170"/>
      <c r="E80" s="170"/>
      <c r="F80" s="170"/>
      <c r="G80" s="170"/>
      <c r="H80" s="170"/>
      <c r="I80" s="170"/>
      <c r="J80" s="170"/>
      <c r="K80" s="170"/>
      <c r="L80" s="170"/>
      <c r="M80" s="170"/>
      <c r="N80" s="170"/>
      <c r="O80" s="75">
        <f t="shared" si="36"/>
        <v>0</v>
      </c>
      <c r="T80" s="3" t="s">
        <v>41</v>
      </c>
      <c r="U80" s="3">
        <v>7014</v>
      </c>
      <c r="AA80" s="3" t="s">
        <v>170</v>
      </c>
      <c r="AB80" s="3" t="str">
        <f t="shared" si="37"/>
        <v>7044-000000</v>
      </c>
      <c r="AC80" s="3">
        <v>585</v>
      </c>
      <c r="AD80" s="3" t="str">
        <f t="shared" si="38"/>
        <v>035</v>
      </c>
      <c r="AG80" s="3">
        <v>110</v>
      </c>
      <c r="AH80" s="3" t="str">
        <f>Summary!$B$2</f>
        <v>USD</v>
      </c>
      <c r="AI80" s="3">
        <f t="shared" si="39"/>
        <v>0</v>
      </c>
      <c r="AJ80" s="3">
        <f t="shared" si="39"/>
        <v>0</v>
      </c>
      <c r="AK80" s="3">
        <f t="shared" si="39"/>
        <v>0</v>
      </c>
      <c r="AL80" s="3">
        <f t="shared" si="39"/>
        <v>0</v>
      </c>
      <c r="AM80" s="3">
        <f t="shared" si="39"/>
        <v>0</v>
      </c>
      <c r="AN80" s="3">
        <f t="shared" si="39"/>
        <v>0</v>
      </c>
      <c r="AO80" s="3">
        <f t="shared" si="39"/>
        <v>0</v>
      </c>
      <c r="AP80" s="3">
        <f t="shared" si="39"/>
        <v>0</v>
      </c>
      <c r="AQ80" s="3">
        <f t="shared" si="39"/>
        <v>0</v>
      </c>
      <c r="AR80" s="3">
        <f t="shared" si="39"/>
        <v>0</v>
      </c>
      <c r="AS80" s="3">
        <f t="shared" si="39"/>
        <v>0</v>
      </c>
      <c r="AT80" s="3">
        <f t="shared" si="39"/>
        <v>0</v>
      </c>
    </row>
    <row r="81" spans="1:46" ht="20.25" customHeight="1" x14ac:dyDescent="0.55000000000000004">
      <c r="A81" s="3">
        <v>7082</v>
      </c>
      <c r="B81" s="43" t="str">
        <f>IF(ISTEXT("Club Growth - Other-"&amp;VLOOKUP(A81,'Chart of Accounts'!$B$5:$C$50,2,FALSE)),"Club Growth - Other-"&amp;VLOOKUP(A81,'Chart of Accounts'!$B$5:$C$50,2,FALSE),"")</f>
        <v>Club Growth - Other-Incentives</v>
      </c>
      <c r="C81" s="170"/>
      <c r="D81" s="170"/>
      <c r="E81" s="170"/>
      <c r="F81" s="170"/>
      <c r="G81" s="170"/>
      <c r="H81" s="170"/>
      <c r="I81" s="170"/>
      <c r="J81" s="170"/>
      <c r="K81" s="170"/>
      <c r="L81" s="170"/>
      <c r="M81" s="170"/>
      <c r="N81" s="170"/>
      <c r="O81" s="75">
        <f t="shared" si="36"/>
        <v>0</v>
      </c>
      <c r="T81" s="3" t="s">
        <v>43</v>
      </c>
      <c r="U81" s="3">
        <v>7018</v>
      </c>
      <c r="AA81" s="3" t="s">
        <v>170</v>
      </c>
      <c r="AB81" s="3" t="str">
        <f t="shared" si="37"/>
        <v>7082-000000</v>
      </c>
      <c r="AC81" s="3">
        <v>585</v>
      </c>
      <c r="AD81" s="3" t="str">
        <f t="shared" si="38"/>
        <v>035</v>
      </c>
      <c r="AG81" s="3">
        <v>110</v>
      </c>
      <c r="AH81" s="3" t="str">
        <f>Summary!$B$2</f>
        <v>USD</v>
      </c>
      <c r="AI81" s="3">
        <f t="shared" si="39"/>
        <v>0</v>
      </c>
      <c r="AJ81" s="3">
        <f t="shared" si="39"/>
        <v>0</v>
      </c>
      <c r="AK81" s="3">
        <f t="shared" si="39"/>
        <v>0</v>
      </c>
      <c r="AL81" s="3">
        <f t="shared" si="39"/>
        <v>0</v>
      </c>
      <c r="AM81" s="3">
        <f t="shared" si="39"/>
        <v>0</v>
      </c>
      <c r="AN81" s="3">
        <f t="shared" si="39"/>
        <v>0</v>
      </c>
      <c r="AO81" s="3">
        <f t="shared" si="39"/>
        <v>0</v>
      </c>
      <c r="AP81" s="3">
        <f t="shared" si="39"/>
        <v>0</v>
      </c>
      <c r="AQ81" s="3">
        <f t="shared" si="39"/>
        <v>0</v>
      </c>
      <c r="AR81" s="3">
        <f t="shared" si="39"/>
        <v>0</v>
      </c>
      <c r="AS81" s="3">
        <f t="shared" si="39"/>
        <v>0</v>
      </c>
      <c r="AT81" s="3">
        <f t="shared" si="39"/>
        <v>0</v>
      </c>
    </row>
    <row r="82" spans="1:46" ht="20.25" customHeight="1" x14ac:dyDescent="0.55000000000000004">
      <c r="A82" s="83"/>
      <c r="B82" s="43" t="str">
        <f>IF(ISTEXT("Club Growth - Other-"&amp;VLOOKUP(A82,'Chart of Accounts'!$B$5:$C$50,2,FALSE)),"Club Growth - Other-"&amp;VLOOKUP(A82,'Chart of Accounts'!$B$5:$C$50,2,FALSE),"")</f>
        <v/>
      </c>
      <c r="C82" s="170"/>
      <c r="D82" s="170"/>
      <c r="E82" s="170"/>
      <c r="F82" s="170"/>
      <c r="G82" s="170"/>
      <c r="H82" s="170"/>
      <c r="I82" s="170"/>
      <c r="J82" s="170"/>
      <c r="K82" s="170"/>
      <c r="L82" s="170"/>
      <c r="M82" s="170"/>
      <c r="N82" s="170"/>
      <c r="O82" s="75">
        <f t="shared" si="36"/>
        <v>0</v>
      </c>
      <c r="T82" s="3" t="s">
        <v>45</v>
      </c>
      <c r="U82" s="3">
        <v>7020</v>
      </c>
      <c r="AA82" s="3" t="s">
        <v>170</v>
      </c>
      <c r="AB82" s="3" t="str">
        <f t="shared" si="37"/>
        <v/>
      </c>
      <c r="AC82" s="3">
        <v>585</v>
      </c>
      <c r="AD82" s="3" t="str">
        <f t="shared" si="38"/>
        <v>035</v>
      </c>
      <c r="AG82" s="3">
        <v>110</v>
      </c>
      <c r="AH82" s="3" t="str">
        <f>Summary!$B$2</f>
        <v>USD</v>
      </c>
      <c r="AI82" s="3">
        <f t="shared" si="39"/>
        <v>0</v>
      </c>
      <c r="AJ82" s="3">
        <f t="shared" si="39"/>
        <v>0</v>
      </c>
      <c r="AK82" s="3">
        <f t="shared" si="39"/>
        <v>0</v>
      </c>
      <c r="AL82" s="3">
        <f t="shared" si="39"/>
        <v>0</v>
      </c>
      <c r="AM82" s="3">
        <f t="shared" si="39"/>
        <v>0</v>
      </c>
      <c r="AN82" s="3">
        <f t="shared" si="39"/>
        <v>0</v>
      </c>
      <c r="AO82" s="3">
        <f t="shared" si="39"/>
        <v>0</v>
      </c>
      <c r="AP82" s="3">
        <f t="shared" si="39"/>
        <v>0</v>
      </c>
      <c r="AQ82" s="3">
        <f t="shared" si="39"/>
        <v>0</v>
      </c>
      <c r="AR82" s="3">
        <f t="shared" si="39"/>
        <v>0</v>
      </c>
      <c r="AS82" s="3">
        <f t="shared" si="39"/>
        <v>0</v>
      </c>
      <c r="AT82" s="3">
        <f t="shared" si="39"/>
        <v>0</v>
      </c>
    </row>
    <row r="83" spans="1:46" ht="20.25" customHeight="1" x14ac:dyDescent="0.55000000000000004">
      <c r="A83" s="83"/>
      <c r="B83" s="43" t="str">
        <f>IF(ISTEXT("Club Growth - Other-"&amp;VLOOKUP(A83,'Chart of Accounts'!$B$5:$C$50,2,FALSE)),"Club Growth - Other-"&amp;VLOOKUP(A83,'Chart of Accounts'!$B$5:$C$50,2,FALSE),"")</f>
        <v/>
      </c>
      <c r="C83" s="170"/>
      <c r="D83" s="170"/>
      <c r="E83" s="170"/>
      <c r="F83" s="170"/>
      <c r="G83" s="170"/>
      <c r="H83" s="170"/>
      <c r="I83" s="170"/>
      <c r="J83" s="170"/>
      <c r="K83" s="170"/>
      <c r="L83" s="170"/>
      <c r="M83" s="170"/>
      <c r="N83" s="170"/>
      <c r="O83" s="75">
        <f t="shared" si="36"/>
        <v>0</v>
      </c>
      <c r="T83" s="3" t="s">
        <v>47</v>
      </c>
      <c r="U83" s="3">
        <v>7022</v>
      </c>
      <c r="AA83" s="3" t="s">
        <v>170</v>
      </c>
      <c r="AB83" s="3" t="str">
        <f t="shared" si="37"/>
        <v/>
      </c>
      <c r="AC83" s="3">
        <v>585</v>
      </c>
      <c r="AD83" s="3" t="str">
        <f t="shared" si="38"/>
        <v>035</v>
      </c>
      <c r="AG83" s="3">
        <v>110</v>
      </c>
      <c r="AH83" s="3" t="str">
        <f>Summary!$B$2</f>
        <v>USD</v>
      </c>
      <c r="AI83" s="3">
        <f t="shared" si="39"/>
        <v>0</v>
      </c>
      <c r="AJ83" s="3">
        <f t="shared" si="39"/>
        <v>0</v>
      </c>
      <c r="AK83" s="3">
        <f t="shared" si="39"/>
        <v>0</v>
      </c>
      <c r="AL83" s="3">
        <f t="shared" si="39"/>
        <v>0</v>
      </c>
      <c r="AM83" s="3">
        <f t="shared" si="39"/>
        <v>0</v>
      </c>
      <c r="AN83" s="3">
        <f t="shared" si="39"/>
        <v>0</v>
      </c>
      <c r="AO83" s="3">
        <f t="shared" si="39"/>
        <v>0</v>
      </c>
      <c r="AP83" s="3">
        <f t="shared" si="39"/>
        <v>0</v>
      </c>
      <c r="AQ83" s="3">
        <f t="shared" si="39"/>
        <v>0</v>
      </c>
      <c r="AR83" s="3">
        <f t="shared" si="39"/>
        <v>0</v>
      </c>
      <c r="AS83" s="3">
        <f t="shared" si="39"/>
        <v>0</v>
      </c>
      <c r="AT83" s="3">
        <f t="shared" si="39"/>
        <v>0</v>
      </c>
    </row>
    <row r="84" spans="1:46" ht="20.25" customHeight="1" x14ac:dyDescent="0.55000000000000004">
      <c r="A84" s="83"/>
      <c r="B84" s="43" t="str">
        <f>IF(ISTEXT("Club Growth - Other-"&amp;VLOOKUP(A84,'Chart of Accounts'!$B$5:$C$50,2,FALSE)),"Club Growth - Other-"&amp;VLOOKUP(A84,'Chart of Accounts'!$B$5:$C$50,2,FALSE),"")</f>
        <v/>
      </c>
      <c r="C84" s="170"/>
      <c r="D84" s="170"/>
      <c r="E84" s="170"/>
      <c r="F84" s="170"/>
      <c r="G84" s="170"/>
      <c r="H84" s="170"/>
      <c r="I84" s="170"/>
      <c r="J84" s="170"/>
      <c r="K84" s="170"/>
      <c r="L84" s="170"/>
      <c r="M84" s="170"/>
      <c r="N84" s="170"/>
      <c r="O84" s="75">
        <f t="shared" si="36"/>
        <v>0</v>
      </c>
      <c r="T84" s="3" t="s">
        <v>49</v>
      </c>
      <c r="U84" s="3">
        <v>7024</v>
      </c>
      <c r="AA84" s="3" t="s">
        <v>170</v>
      </c>
      <c r="AB84" s="3" t="str">
        <f t="shared" si="37"/>
        <v/>
      </c>
      <c r="AC84" s="3">
        <v>585</v>
      </c>
      <c r="AD84" s="3" t="str">
        <f t="shared" si="38"/>
        <v>035</v>
      </c>
      <c r="AG84" s="3">
        <v>110</v>
      </c>
      <c r="AH84" s="3" t="str">
        <f>Summary!$B$2</f>
        <v>USD</v>
      </c>
      <c r="AI84" s="3">
        <f t="shared" si="39"/>
        <v>0</v>
      </c>
      <c r="AJ84" s="3">
        <f t="shared" si="39"/>
        <v>0</v>
      </c>
      <c r="AK84" s="3">
        <f t="shared" si="39"/>
        <v>0</v>
      </c>
      <c r="AL84" s="3">
        <f t="shared" si="39"/>
        <v>0</v>
      </c>
      <c r="AM84" s="3">
        <f t="shared" si="39"/>
        <v>0</v>
      </c>
      <c r="AN84" s="3">
        <f t="shared" si="39"/>
        <v>0</v>
      </c>
      <c r="AO84" s="3">
        <f t="shared" si="39"/>
        <v>0</v>
      </c>
      <c r="AP84" s="3">
        <f t="shared" si="39"/>
        <v>0</v>
      </c>
      <c r="AQ84" s="3">
        <f t="shared" si="39"/>
        <v>0</v>
      </c>
      <c r="AR84" s="3">
        <f t="shared" si="39"/>
        <v>0</v>
      </c>
      <c r="AS84" s="3">
        <f t="shared" si="39"/>
        <v>0</v>
      </c>
      <c r="AT84" s="3">
        <f t="shared" si="39"/>
        <v>0</v>
      </c>
    </row>
    <row r="85" spans="1:46" ht="20.25" customHeight="1" x14ac:dyDescent="0.55000000000000004">
      <c r="A85" s="177" t="s">
        <v>297</v>
      </c>
      <c r="B85" s="43"/>
      <c r="C85" s="178">
        <f>SUM(C75:C84)</f>
        <v>0</v>
      </c>
      <c r="D85" s="178">
        <f t="shared" ref="D85:O85" si="40">SUM(D75:D84)</f>
        <v>0</v>
      </c>
      <c r="E85" s="178">
        <f t="shared" si="40"/>
        <v>0</v>
      </c>
      <c r="F85" s="178">
        <f t="shared" si="40"/>
        <v>0</v>
      </c>
      <c r="G85" s="178">
        <f t="shared" si="40"/>
        <v>0</v>
      </c>
      <c r="H85" s="178">
        <f t="shared" si="40"/>
        <v>0</v>
      </c>
      <c r="I85" s="178">
        <f t="shared" si="40"/>
        <v>0</v>
      </c>
      <c r="J85" s="178">
        <f t="shared" si="40"/>
        <v>0</v>
      </c>
      <c r="K85" s="178">
        <f t="shared" si="40"/>
        <v>0</v>
      </c>
      <c r="L85" s="178">
        <f t="shared" si="40"/>
        <v>0</v>
      </c>
      <c r="M85" s="178">
        <f t="shared" si="40"/>
        <v>0</v>
      </c>
      <c r="N85" s="178">
        <f t="shared" si="40"/>
        <v>0</v>
      </c>
      <c r="O85" s="178">
        <f t="shared" si="40"/>
        <v>0</v>
      </c>
      <c r="T85" s="3" t="s">
        <v>51</v>
      </c>
      <c r="U85" s="3">
        <v>7026</v>
      </c>
    </row>
    <row r="86" spans="1:46" ht="18.75" customHeight="1" x14ac:dyDescent="0.6">
      <c r="A86" s="179"/>
      <c r="B86" s="43"/>
      <c r="C86" s="75"/>
      <c r="D86" s="75"/>
      <c r="E86" s="75"/>
      <c r="F86" s="75"/>
      <c r="G86" s="75"/>
      <c r="H86" s="75"/>
      <c r="I86" s="75"/>
      <c r="J86" s="75"/>
      <c r="K86" s="75"/>
      <c r="L86" s="75"/>
      <c r="M86" s="75"/>
      <c r="N86" s="75"/>
      <c r="O86" s="75"/>
      <c r="T86" s="3" t="s">
        <v>53</v>
      </c>
      <c r="U86" s="3">
        <v>7028</v>
      </c>
    </row>
    <row r="87" spans="1:46" x14ac:dyDescent="0.55000000000000004">
      <c r="C87" s="75"/>
      <c r="D87" s="75"/>
      <c r="E87" s="75"/>
      <c r="F87" s="75"/>
      <c r="G87" s="75"/>
      <c r="H87" s="75"/>
      <c r="I87" s="75"/>
      <c r="J87" s="75"/>
      <c r="K87" s="75"/>
      <c r="L87" s="75"/>
      <c r="M87" s="75"/>
      <c r="N87" s="75"/>
      <c r="O87" s="75"/>
      <c r="T87" s="3" t="s">
        <v>55</v>
      </c>
      <c r="U87" s="3">
        <v>7030</v>
      </c>
    </row>
    <row r="88" spans="1:46" ht="18" thickBot="1" x14ac:dyDescent="0.65">
      <c r="A88" s="182"/>
      <c r="B88" s="3" t="s">
        <v>272</v>
      </c>
      <c r="C88" s="143">
        <f>SUM(C20+C33+C46+C59+C85+C72)</f>
        <v>105</v>
      </c>
      <c r="D88" s="143">
        <f t="shared" ref="D88:O88" si="41">SUM(D20+D33+D46+D59+D85+D72)</f>
        <v>105</v>
      </c>
      <c r="E88" s="143">
        <f t="shared" si="41"/>
        <v>705</v>
      </c>
      <c r="F88" s="143">
        <f t="shared" si="41"/>
        <v>350</v>
      </c>
      <c r="G88" s="143">
        <f t="shared" si="41"/>
        <v>495</v>
      </c>
      <c r="H88" s="143">
        <f t="shared" si="41"/>
        <v>350</v>
      </c>
      <c r="I88" s="143">
        <f t="shared" si="41"/>
        <v>205</v>
      </c>
      <c r="J88" s="143">
        <f t="shared" si="41"/>
        <v>495</v>
      </c>
      <c r="K88" s="143">
        <f t="shared" si="41"/>
        <v>995</v>
      </c>
      <c r="L88" s="143">
        <f t="shared" si="41"/>
        <v>495</v>
      </c>
      <c r="M88" s="143">
        <f t="shared" si="41"/>
        <v>350</v>
      </c>
      <c r="N88" s="143">
        <f t="shared" si="41"/>
        <v>350</v>
      </c>
      <c r="O88" s="143">
        <f t="shared" si="41"/>
        <v>5000</v>
      </c>
      <c r="T88" s="3" t="s">
        <v>57</v>
      </c>
      <c r="U88" s="3">
        <v>7032</v>
      </c>
    </row>
    <row r="89" spans="1:46" ht="17.7" thickTop="1" x14ac:dyDescent="0.55000000000000004">
      <c r="T89" s="3" t="s">
        <v>59</v>
      </c>
      <c r="U89" s="3">
        <v>7034</v>
      </c>
    </row>
    <row r="90" spans="1:46" x14ac:dyDescent="0.55000000000000004">
      <c r="T90" s="3" t="s">
        <v>61</v>
      </c>
      <c r="U90" s="3">
        <v>7036</v>
      </c>
    </row>
    <row r="91" spans="1:46" ht="17.7" x14ac:dyDescent="0.6">
      <c r="C91" s="60" t="s">
        <v>525</v>
      </c>
      <c r="T91" s="3" t="s">
        <v>63</v>
      </c>
      <c r="U91" s="3">
        <v>7038</v>
      </c>
    </row>
    <row r="92" spans="1:46" ht="81" customHeight="1" x14ac:dyDescent="0.55000000000000004">
      <c r="C92" s="288" t="s">
        <v>669</v>
      </c>
      <c r="D92" s="288"/>
      <c r="E92" s="288"/>
      <c r="F92" s="288"/>
      <c r="G92" s="288"/>
      <c r="H92" s="288"/>
      <c r="I92" s="288"/>
      <c r="J92" s="288"/>
      <c r="K92" s="288"/>
      <c r="L92" s="288"/>
      <c r="M92" s="288"/>
      <c r="N92" s="288"/>
      <c r="T92" s="3" t="s">
        <v>65</v>
      </c>
      <c r="U92" s="3">
        <v>7040</v>
      </c>
    </row>
    <row r="93" spans="1:46" ht="251.25" customHeight="1" x14ac:dyDescent="0.55000000000000004">
      <c r="C93" s="285" t="s">
        <v>735</v>
      </c>
      <c r="D93" s="286"/>
      <c r="E93" s="286"/>
      <c r="F93" s="286"/>
      <c r="G93" s="286"/>
      <c r="H93" s="286"/>
      <c r="I93" s="286"/>
      <c r="J93" s="286"/>
      <c r="K93" s="286"/>
      <c r="L93" s="286"/>
      <c r="M93" s="286"/>
      <c r="N93" s="287"/>
      <c r="T93" s="3" t="s">
        <v>67</v>
      </c>
      <c r="U93" s="3">
        <v>7042</v>
      </c>
    </row>
    <row r="94" spans="1:46" x14ac:dyDescent="0.55000000000000004">
      <c r="C94" s="61" t="str">
        <f>IF(C93="","***Please complete the above Narratives for this budget category","")</f>
        <v/>
      </c>
      <c r="T94" s="3" t="s">
        <v>69</v>
      </c>
      <c r="U94" s="3">
        <v>7044</v>
      </c>
    </row>
    <row r="95" spans="1:46" ht="17.7" thickBot="1" x14ac:dyDescent="0.6">
      <c r="T95" s="3" t="s">
        <v>70</v>
      </c>
      <c r="U95" s="3">
        <v>7046</v>
      </c>
    </row>
    <row r="96" spans="1:46" ht="18" thickBot="1" x14ac:dyDescent="0.6">
      <c r="C96" s="293" t="s">
        <v>529</v>
      </c>
      <c r="D96" s="294"/>
      <c r="E96" s="294"/>
      <c r="F96" s="294"/>
      <c r="G96" s="294"/>
      <c r="H96" s="294"/>
      <c r="I96" s="294"/>
      <c r="J96" s="294"/>
      <c r="K96" s="294"/>
      <c r="L96" s="294"/>
      <c r="M96" s="294"/>
      <c r="N96" s="295"/>
      <c r="T96" s="3" t="s">
        <v>72</v>
      </c>
      <c r="U96" s="3">
        <v>7048</v>
      </c>
    </row>
    <row r="97" spans="3:21" ht="17.7" x14ac:dyDescent="0.55000000000000004">
      <c r="C97" s="147" t="s">
        <v>530</v>
      </c>
      <c r="D97" s="148"/>
      <c r="E97" s="148"/>
      <c r="F97" s="148"/>
      <c r="G97" s="148"/>
      <c r="H97" s="148"/>
      <c r="I97" s="148"/>
      <c r="J97" s="148"/>
      <c r="K97" s="148"/>
      <c r="L97" s="148"/>
      <c r="M97" s="148"/>
      <c r="N97" s="149"/>
      <c r="T97" s="3" t="s">
        <v>74</v>
      </c>
      <c r="U97" s="3">
        <v>7050</v>
      </c>
    </row>
    <row r="98" spans="3:21" ht="18" customHeight="1" x14ac:dyDescent="0.55000000000000004">
      <c r="C98" s="102"/>
      <c r="D98" s="296" t="s">
        <v>534</v>
      </c>
      <c r="E98" s="297"/>
      <c r="F98" s="297"/>
      <c r="G98" s="297"/>
      <c r="H98" s="297"/>
      <c r="I98" s="297"/>
      <c r="J98" s="297"/>
      <c r="K98" s="297"/>
      <c r="L98" s="297"/>
      <c r="M98" s="297"/>
      <c r="N98" s="298"/>
      <c r="T98" s="3" t="s">
        <v>76</v>
      </c>
      <c r="U98" s="3">
        <v>7052</v>
      </c>
    </row>
    <row r="99" spans="3:21" ht="21.75" customHeight="1" x14ac:dyDescent="0.6">
      <c r="C99" s="151" t="s">
        <v>531</v>
      </c>
      <c r="D99" s="152"/>
      <c r="E99" s="152"/>
      <c r="F99" s="152"/>
      <c r="G99" s="152"/>
      <c r="H99" s="152"/>
      <c r="I99" s="152"/>
      <c r="J99" s="152"/>
      <c r="K99" s="152"/>
      <c r="L99" s="152"/>
      <c r="M99" s="152"/>
      <c r="N99" s="153"/>
      <c r="T99" s="3" t="s">
        <v>78</v>
      </c>
      <c r="U99" s="3">
        <v>7070</v>
      </c>
    </row>
    <row r="100" spans="3:21" s="186" customFormat="1" ht="60" customHeight="1" x14ac:dyDescent="0.55000000000000004">
      <c r="C100" s="102"/>
      <c r="D100" s="299" t="s">
        <v>611</v>
      </c>
      <c r="E100" s="242"/>
      <c r="F100" s="242"/>
      <c r="G100" s="242"/>
      <c r="H100" s="242"/>
      <c r="I100" s="242"/>
      <c r="J100" s="242"/>
      <c r="K100" s="242"/>
      <c r="L100" s="242"/>
      <c r="M100" s="242"/>
      <c r="N100" s="300"/>
      <c r="T100" s="186" t="s">
        <v>79</v>
      </c>
      <c r="U100" s="186">
        <v>7072</v>
      </c>
    </row>
    <row r="101" spans="3:21" ht="17.7" x14ac:dyDescent="0.6">
      <c r="C101" s="151" t="s">
        <v>540</v>
      </c>
      <c r="D101" s="154"/>
      <c r="E101" s="152"/>
      <c r="F101" s="152"/>
      <c r="G101" s="152"/>
      <c r="H101" s="152"/>
      <c r="I101" s="152"/>
      <c r="J101" s="152"/>
      <c r="K101" s="152"/>
      <c r="L101" s="152"/>
      <c r="M101" s="152"/>
      <c r="N101" s="153"/>
      <c r="T101" s="3" t="s">
        <v>81</v>
      </c>
      <c r="U101" s="3">
        <v>7080</v>
      </c>
    </row>
    <row r="102" spans="3:21" ht="59.25" customHeight="1" x14ac:dyDescent="0.55000000000000004">
      <c r="C102" s="102"/>
      <c r="D102" s="299" t="s">
        <v>539</v>
      </c>
      <c r="E102" s="242"/>
      <c r="F102" s="242"/>
      <c r="G102" s="242"/>
      <c r="H102" s="242"/>
      <c r="I102" s="242"/>
      <c r="J102" s="242"/>
      <c r="K102" s="242"/>
      <c r="L102" s="242"/>
      <c r="M102" s="242"/>
      <c r="N102" s="300"/>
      <c r="T102" s="3" t="s">
        <v>83</v>
      </c>
      <c r="U102" s="3">
        <v>7082</v>
      </c>
    </row>
    <row r="103" spans="3:21" ht="15.75" customHeight="1" x14ac:dyDescent="0.6">
      <c r="C103" s="151" t="s">
        <v>547</v>
      </c>
      <c r="D103" s="183"/>
      <c r="E103" s="184"/>
      <c r="F103" s="184"/>
      <c r="G103" s="184"/>
      <c r="H103" s="184"/>
      <c r="I103" s="184"/>
      <c r="J103" s="184"/>
      <c r="K103" s="184"/>
      <c r="L103" s="184"/>
      <c r="M103" s="184"/>
      <c r="N103" s="185"/>
      <c r="T103" s="3" t="s">
        <v>85</v>
      </c>
      <c r="U103" s="3">
        <v>7084</v>
      </c>
    </row>
    <row r="104" spans="3:21" ht="55.5" customHeight="1" x14ac:dyDescent="0.55000000000000004">
      <c r="C104" s="102"/>
      <c r="D104" s="299" t="s">
        <v>548</v>
      </c>
      <c r="E104" s="299"/>
      <c r="F104" s="299"/>
      <c r="G104" s="299"/>
      <c r="H104" s="299"/>
      <c r="I104" s="299"/>
      <c r="J104" s="299"/>
      <c r="K104" s="299"/>
      <c r="L104" s="299"/>
      <c r="M104" s="299"/>
      <c r="N104" s="333"/>
      <c r="T104" s="3" t="s">
        <v>87</v>
      </c>
      <c r="U104" s="3">
        <v>7088</v>
      </c>
    </row>
    <row r="105" spans="3:21" ht="17.7" thickBot="1" x14ac:dyDescent="0.6">
      <c r="C105" s="127"/>
      <c r="D105" s="123"/>
      <c r="E105" s="123"/>
      <c r="F105" s="123"/>
      <c r="G105" s="123"/>
      <c r="H105" s="123"/>
      <c r="I105" s="123"/>
      <c r="J105" s="123"/>
      <c r="K105" s="123"/>
      <c r="L105" s="123"/>
      <c r="M105" s="123"/>
      <c r="N105" s="124"/>
      <c r="T105" s="3" t="s">
        <v>89</v>
      </c>
      <c r="U105" s="3">
        <v>7090</v>
      </c>
    </row>
    <row r="106" spans="3:21" ht="24" customHeight="1" thickBot="1" x14ac:dyDescent="0.6">
      <c r="C106" s="293" t="s">
        <v>517</v>
      </c>
      <c r="D106" s="294"/>
      <c r="E106" s="294"/>
      <c r="F106" s="294"/>
      <c r="G106" s="294"/>
      <c r="H106" s="294"/>
      <c r="I106" s="294"/>
      <c r="J106" s="294"/>
      <c r="K106" s="294"/>
      <c r="L106" s="294"/>
      <c r="M106" s="294"/>
      <c r="N106" s="295"/>
      <c r="T106" s="3" t="s">
        <v>91</v>
      </c>
    </row>
    <row r="107" spans="3:21" ht="41.25" customHeight="1" x14ac:dyDescent="0.55000000000000004">
      <c r="C107" s="319" t="s">
        <v>605</v>
      </c>
      <c r="D107" s="320"/>
      <c r="E107" s="320"/>
      <c r="F107" s="320"/>
      <c r="G107" s="320"/>
      <c r="H107" s="320"/>
      <c r="I107" s="320"/>
      <c r="J107" s="320"/>
      <c r="K107" s="320"/>
      <c r="L107" s="320"/>
      <c r="M107" s="320"/>
      <c r="N107" s="321"/>
      <c r="T107" s="3" t="s">
        <v>93</v>
      </c>
    </row>
    <row r="108" spans="3:21" ht="35.25" customHeight="1" x14ac:dyDescent="0.55000000000000004">
      <c r="C108" s="318" t="s">
        <v>606</v>
      </c>
      <c r="D108" s="304"/>
      <c r="E108" s="304"/>
      <c r="F108" s="304"/>
      <c r="G108" s="304"/>
      <c r="H108" s="304"/>
      <c r="I108" s="304"/>
      <c r="J108" s="304"/>
      <c r="K108" s="304"/>
      <c r="L108" s="304"/>
      <c r="M108" s="304"/>
      <c r="N108" s="305"/>
      <c r="T108" s="3" t="s">
        <v>95</v>
      </c>
    </row>
    <row r="109" spans="3:21" ht="78" customHeight="1" thickBot="1" x14ac:dyDescent="0.6">
      <c r="C109" s="279" t="s">
        <v>609</v>
      </c>
      <c r="D109" s="280"/>
      <c r="E109" s="280"/>
      <c r="F109" s="280"/>
      <c r="G109" s="280"/>
      <c r="H109" s="280"/>
      <c r="I109" s="280"/>
      <c r="J109" s="280"/>
      <c r="K109" s="280"/>
      <c r="L109" s="280"/>
      <c r="M109" s="280"/>
      <c r="N109" s="281"/>
    </row>
    <row r="110" spans="3:21" ht="36.75" customHeight="1" x14ac:dyDescent="0.55000000000000004"/>
    <row r="111" spans="3:21" ht="83.25" customHeight="1" x14ac:dyDescent="0.55000000000000004"/>
  </sheetData>
  <sheetProtection algorithmName="SHA-512" hashValue="B/P3HDe2GdowDNccFFz4f0shU3/bLUu/M1PLN+stgDm4cAN3v6G4ImxwjMpexUtqNmlvJb/b/PFiSmp+bhLi2w==" saltValue="Mh9jKMov4KUCatHm/Pii9g==" spinCount="100000" sheet="1" objects="1" scenarios="1"/>
  <protectedRanges>
    <protectedRange sqref="C74:O74 O75:O84 C85:O87 C9:O9 O10:O19 C20:O20 C22:O22 O23:O32 C33:O33 C35:O35 O36:O45 C46:O46 C48:O48 O49:O58 C59:O59 C61:O61 O62:O71 C72:O72" name="Range1"/>
    <protectedRange sqref="C75:N84 C10:N19 C23:N32 C36:N45 C49:N58 C62:N71" name="Range1_1"/>
  </protectedRanges>
  <mergeCells count="12">
    <mergeCell ref="C108:N108"/>
    <mergeCell ref="C109:N109"/>
    <mergeCell ref="C106:N106"/>
    <mergeCell ref="C107:N107"/>
    <mergeCell ref="C5:O5"/>
    <mergeCell ref="C93:N93"/>
    <mergeCell ref="C96:N96"/>
    <mergeCell ref="D98:N98"/>
    <mergeCell ref="D100:N100"/>
    <mergeCell ref="D102:N102"/>
    <mergeCell ref="D104:N104"/>
    <mergeCell ref="C92:N92"/>
  </mergeCells>
  <conditionalFormatting sqref="C93:N93">
    <cfRule type="cellIs" dxfId="7" priority="1" operator="equal">
      <formula>""</formula>
    </cfRule>
  </conditionalFormatting>
  <dataValidations count="2">
    <dataValidation type="decimal" operator="greaterThanOrEqual" allowBlank="1" showInputMessage="1" showErrorMessage="1" sqref="C75:N84 C10:N19 C23:N32 C36:N45 C49:N58 C62:N71" xr:uid="{00000000-0002-0000-0800-000000000000}">
      <formula1>0</formula1>
    </dataValidation>
    <dataValidation type="list" allowBlank="1" showInputMessage="1" showErrorMessage="1" sqref="A82:A84 A69:A71 A43:A45 A17:A19 A30:A32 A56:A58" xr:uid="{00000000-0002-0000-0800-000001000000}">
      <formula1>$U$75:$U$110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V56"/>
  <sheetViews>
    <sheetView zoomScale="55" zoomScaleNormal="55" workbookViewId="0">
      <pane xSplit="2" ySplit="6" topLeftCell="C13" activePane="bottomRight" state="frozen"/>
      <selection activeCell="B1" sqref="B1"/>
      <selection pane="topRight" activeCell="B1" sqref="B1"/>
      <selection pane="bottomLeft" activeCell="B1" sqref="B1"/>
      <selection pane="bottomRight" activeCell="C34" sqref="C34"/>
    </sheetView>
  </sheetViews>
  <sheetFormatPr defaultColWidth="9.1640625" defaultRowHeight="17.399999999999999" x14ac:dyDescent="0.55000000000000004"/>
  <cols>
    <col min="1" max="1" width="11.1640625" style="3" customWidth="1"/>
    <col min="2" max="2" width="52.71875" style="3" customWidth="1"/>
    <col min="3" max="15" width="17.5546875" style="3" customWidth="1"/>
    <col min="16" max="16" width="9.1640625" style="3"/>
    <col min="17" max="17" width="10.44140625" style="3" customWidth="1"/>
    <col min="18" max="18" width="9.1640625" style="3"/>
    <col min="19" max="48" width="9.1640625" style="3" hidden="1" customWidth="1"/>
    <col min="49" max="16384" width="9.1640625" style="3"/>
  </cols>
  <sheetData>
    <row r="1" spans="1:46" ht="17.7" x14ac:dyDescent="0.6">
      <c r="A1" s="60"/>
      <c r="G1" s="65" t="s">
        <v>0</v>
      </c>
      <c r="N1" s="66" t="s">
        <v>2</v>
      </c>
      <c r="O1" s="66">
        <f>Summary!B1</f>
        <v>35</v>
      </c>
    </row>
    <row r="2" spans="1:46" ht="17.7" x14ac:dyDescent="0.6">
      <c r="A2" s="60"/>
      <c r="G2" s="65" t="s">
        <v>1</v>
      </c>
    </row>
    <row r="3" spans="1:46" ht="17.7" x14ac:dyDescent="0.6">
      <c r="G3" s="65" t="str">
        <f>'Club Growth'!G3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3" t="s">
        <v>137</v>
      </c>
      <c r="AB6" s="3" t="s">
        <v>138</v>
      </c>
      <c r="AC6" s="3" t="s">
        <v>151</v>
      </c>
      <c r="AD6" s="3" t="s">
        <v>152</v>
      </c>
      <c r="AE6" s="3" t="s">
        <v>154</v>
      </c>
      <c r="AF6" s="3" t="s">
        <v>153</v>
      </c>
      <c r="AG6" s="3" t="s">
        <v>155</v>
      </c>
      <c r="AH6" s="3" t="s">
        <v>156</v>
      </c>
      <c r="AI6" s="3" t="s">
        <v>139</v>
      </c>
      <c r="AJ6" s="3" t="s">
        <v>140</v>
      </c>
      <c r="AK6" s="3" t="s">
        <v>141</v>
      </c>
      <c r="AL6" s="3" t="s">
        <v>142</v>
      </c>
      <c r="AM6" s="3" t="s">
        <v>143</v>
      </c>
      <c r="AN6" s="3" t="s">
        <v>144</v>
      </c>
      <c r="AO6" s="3" t="s">
        <v>145</v>
      </c>
      <c r="AP6" s="3" t="s">
        <v>146</v>
      </c>
      <c r="AQ6" s="3" t="s">
        <v>147</v>
      </c>
      <c r="AR6" s="3" t="s">
        <v>148</v>
      </c>
      <c r="AS6" s="3" t="s">
        <v>149</v>
      </c>
      <c r="AT6" s="3" t="s">
        <v>150</v>
      </c>
    </row>
    <row r="7" spans="1:46" ht="17.7" x14ac:dyDescent="0.6">
      <c r="A7" s="74"/>
      <c r="D7" s="75"/>
      <c r="E7" s="75"/>
      <c r="F7" s="75"/>
      <c r="G7" s="75"/>
      <c r="H7" s="75"/>
      <c r="I7" s="75"/>
      <c r="J7" s="75"/>
      <c r="K7" s="75"/>
      <c r="L7" s="75"/>
      <c r="M7" s="75"/>
      <c r="N7" s="75"/>
      <c r="O7" s="75"/>
    </row>
    <row r="8" spans="1:46" ht="17.7" x14ac:dyDescent="0.6">
      <c r="A8" s="60" t="s">
        <v>251</v>
      </c>
      <c r="B8" s="65"/>
      <c r="D8" s="75"/>
      <c r="E8" s="75"/>
      <c r="F8" s="75"/>
      <c r="G8" s="75"/>
      <c r="H8" s="75"/>
      <c r="I8" s="75"/>
      <c r="J8" s="75"/>
      <c r="K8" s="75"/>
      <c r="L8" s="75"/>
      <c r="M8" s="75"/>
      <c r="N8" s="75"/>
      <c r="O8" s="75"/>
    </row>
    <row r="9" spans="1:46" x14ac:dyDescent="0.55000000000000004">
      <c r="A9" s="3">
        <v>7008</v>
      </c>
      <c r="B9" s="43" t="str">
        <f>IF(ISTEXT("PR-"&amp;VLOOKUP(A9,'Chart of Accounts'!$B$5:$C$50,2,FALSE)),"PR-"&amp;VLOOKUP(A9,'Chart of Accounts'!$B$5:$C$50,2,FALSE),"")</f>
        <v>PR-Promotional Materials</v>
      </c>
      <c r="C9" s="135"/>
      <c r="D9" s="135">
        <v>20</v>
      </c>
      <c r="E9" s="135">
        <v>20</v>
      </c>
      <c r="F9" s="135">
        <v>20</v>
      </c>
      <c r="G9" s="135">
        <v>20</v>
      </c>
      <c r="H9" s="135">
        <v>20</v>
      </c>
      <c r="I9" s="135">
        <v>20</v>
      </c>
      <c r="J9" s="135">
        <v>20</v>
      </c>
      <c r="K9" s="135">
        <v>20</v>
      </c>
      <c r="L9" s="135">
        <v>20</v>
      </c>
      <c r="M9" s="135">
        <v>33</v>
      </c>
      <c r="N9" s="135"/>
      <c r="O9" s="75">
        <f t="shared" ref="O9:O27" si="0">SUM(C9:N9)</f>
        <v>213</v>
      </c>
      <c r="T9" s="3" t="s">
        <v>227</v>
      </c>
      <c r="AA9" s="3" t="s">
        <v>170</v>
      </c>
      <c r="AB9" s="3" t="str">
        <f t="shared" ref="AB9:AB28" si="1">IF(A9="","",A9&amp;"-000000")</f>
        <v>7008-000000</v>
      </c>
      <c r="AC9" s="3">
        <v>601</v>
      </c>
      <c r="AD9" s="3" t="str">
        <f t="shared" ref="AD9:AD28" si="2">IF(LEN($O$1)=3,$O$1,IF(LEN($O$1)=2,0&amp;$O$1,IF(LEN($O$1)=1,0&amp;0&amp;$O$1,"ERROR")))</f>
        <v>035</v>
      </c>
      <c r="AG9" s="3">
        <v>110</v>
      </c>
      <c r="AH9" s="3" t="str">
        <f>Summary!$B$2</f>
        <v>USD</v>
      </c>
      <c r="AI9" s="3">
        <f t="shared" ref="AI9:AT16" si="3">IF(C9="",0,C9)</f>
        <v>0</v>
      </c>
      <c r="AJ9" s="3">
        <f t="shared" si="3"/>
        <v>20</v>
      </c>
      <c r="AK9" s="3">
        <f t="shared" si="3"/>
        <v>20</v>
      </c>
      <c r="AL9" s="3">
        <f t="shared" si="3"/>
        <v>20</v>
      </c>
      <c r="AM9" s="3">
        <f t="shared" si="3"/>
        <v>20</v>
      </c>
      <c r="AN9" s="3">
        <f t="shared" si="3"/>
        <v>20</v>
      </c>
      <c r="AO9" s="3">
        <f t="shared" si="3"/>
        <v>20</v>
      </c>
      <c r="AP9" s="3">
        <f t="shared" si="3"/>
        <v>20</v>
      </c>
      <c r="AQ9" s="3">
        <f t="shared" si="3"/>
        <v>20</v>
      </c>
      <c r="AR9" s="3">
        <f t="shared" si="3"/>
        <v>20</v>
      </c>
      <c r="AS9" s="3">
        <f t="shared" si="3"/>
        <v>33</v>
      </c>
      <c r="AT9" s="3">
        <f t="shared" si="3"/>
        <v>0</v>
      </c>
    </row>
    <row r="10" spans="1:46" x14ac:dyDescent="0.55000000000000004">
      <c r="A10" s="3">
        <v>7012</v>
      </c>
      <c r="B10" s="43" t="str">
        <f>IF(ISTEXT("PR-"&amp;VLOOKUP(A10,'Chart of Accounts'!$B$5:$C$50,2,FALSE)),"PR-"&amp;VLOOKUP(A10,'Chart of Accounts'!$B$5:$C$50,2,FALSE),"")</f>
        <v>PR-Supplies &amp; Stationery Expense</v>
      </c>
      <c r="C10" s="135"/>
      <c r="D10" s="135"/>
      <c r="E10" s="135"/>
      <c r="F10" s="135"/>
      <c r="G10" s="135"/>
      <c r="H10" s="135"/>
      <c r="I10" s="135"/>
      <c r="J10" s="135"/>
      <c r="K10" s="135"/>
      <c r="L10" s="135"/>
      <c r="M10" s="135"/>
      <c r="N10" s="135"/>
      <c r="O10" s="75">
        <f t="shared" si="0"/>
        <v>0</v>
      </c>
      <c r="T10" s="3" t="s">
        <v>31</v>
      </c>
      <c r="U10" s="3">
        <v>7004</v>
      </c>
      <c r="AA10" s="3" t="s">
        <v>170</v>
      </c>
      <c r="AB10" s="3" t="str">
        <f t="shared" si="1"/>
        <v>7012-000000</v>
      </c>
      <c r="AC10" s="3">
        <v>601</v>
      </c>
      <c r="AD10" s="3" t="str">
        <f t="shared" si="2"/>
        <v>035</v>
      </c>
      <c r="AG10" s="3">
        <v>110</v>
      </c>
      <c r="AH10" s="3" t="str">
        <f>Summary!$B$2</f>
        <v>USD</v>
      </c>
      <c r="AI10" s="3">
        <f t="shared" si="3"/>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x14ac:dyDescent="0.55000000000000004">
      <c r="A11" s="3">
        <v>7014</v>
      </c>
      <c r="B11" s="43" t="str">
        <f>IF(ISTEXT("PR-"&amp;VLOOKUP(A11,'Chart of Accounts'!$B$5:$C$50,2,FALSE)),"PR-"&amp;VLOOKUP(A11,'Chart of Accounts'!$B$5:$C$50,2,FALSE),"")</f>
        <v>PR-Room Rental Event Expense</v>
      </c>
      <c r="C11" s="135"/>
      <c r="D11" s="135"/>
      <c r="E11" s="135"/>
      <c r="F11" s="135"/>
      <c r="G11" s="135"/>
      <c r="H11" s="135"/>
      <c r="I11" s="135"/>
      <c r="J11" s="135"/>
      <c r="K11" s="135"/>
      <c r="L11" s="135"/>
      <c r="M11" s="135"/>
      <c r="N11" s="135"/>
      <c r="O11" s="75">
        <f t="shared" si="0"/>
        <v>0</v>
      </c>
      <c r="T11" s="3" t="s">
        <v>33</v>
      </c>
      <c r="U11" s="3">
        <v>7006</v>
      </c>
      <c r="AA11" s="3" t="s">
        <v>170</v>
      </c>
      <c r="AB11" s="3" t="str">
        <f t="shared" si="1"/>
        <v>7014-000000</v>
      </c>
      <c r="AC11" s="3">
        <v>601</v>
      </c>
      <c r="AD11" s="3" t="str">
        <f t="shared" si="2"/>
        <v>035</v>
      </c>
      <c r="AG11" s="3">
        <v>110</v>
      </c>
      <c r="AH11" s="3" t="str">
        <f>Summary!$B$2</f>
        <v>USD</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x14ac:dyDescent="0.55000000000000004">
      <c r="A12" s="3">
        <v>7020</v>
      </c>
      <c r="B12" s="43" t="str">
        <f>IF(ISTEXT("PR-"&amp;VLOOKUP(A12,'Chart of Accounts'!$B$5:$C$50,2,FALSE)),"PR-"&amp;VLOOKUP(A12,'Chart of Accounts'!$B$5:$C$50,2,FALSE),"")</f>
        <v>PR-Printing Expense</v>
      </c>
      <c r="C12" s="135"/>
      <c r="D12" s="135">
        <v>60</v>
      </c>
      <c r="E12" s="135">
        <v>60</v>
      </c>
      <c r="F12" s="135">
        <v>60</v>
      </c>
      <c r="G12" s="135">
        <v>60</v>
      </c>
      <c r="H12" s="135">
        <v>60</v>
      </c>
      <c r="I12" s="135">
        <v>60</v>
      </c>
      <c r="J12" s="135">
        <v>60</v>
      </c>
      <c r="K12" s="135">
        <v>60</v>
      </c>
      <c r="L12" s="135">
        <v>60</v>
      </c>
      <c r="M12" s="135">
        <v>60</v>
      </c>
      <c r="N12" s="135">
        <v>60</v>
      </c>
      <c r="O12" s="75">
        <f t="shared" si="0"/>
        <v>660</v>
      </c>
      <c r="T12" s="3" t="s">
        <v>35</v>
      </c>
      <c r="U12" s="3">
        <v>7008</v>
      </c>
      <c r="AA12" s="3" t="s">
        <v>170</v>
      </c>
      <c r="AB12" s="3" t="str">
        <f t="shared" si="1"/>
        <v>7020-000000</v>
      </c>
      <c r="AC12" s="3">
        <v>601</v>
      </c>
      <c r="AD12" s="3" t="str">
        <f t="shared" si="2"/>
        <v>035</v>
      </c>
      <c r="AG12" s="3">
        <v>110</v>
      </c>
      <c r="AH12" s="3" t="str">
        <f>Summary!$B$2</f>
        <v>USD</v>
      </c>
      <c r="AI12" s="3">
        <f t="shared" si="3"/>
        <v>0</v>
      </c>
      <c r="AJ12" s="3">
        <f t="shared" si="3"/>
        <v>60</v>
      </c>
      <c r="AK12" s="3">
        <f t="shared" si="3"/>
        <v>60</v>
      </c>
      <c r="AL12" s="3">
        <f t="shared" si="3"/>
        <v>60</v>
      </c>
      <c r="AM12" s="3">
        <f t="shared" si="3"/>
        <v>60</v>
      </c>
      <c r="AN12" s="3">
        <f t="shared" si="3"/>
        <v>60</v>
      </c>
      <c r="AO12" s="3">
        <f t="shared" si="3"/>
        <v>60</v>
      </c>
      <c r="AP12" s="3">
        <f t="shared" si="3"/>
        <v>60</v>
      </c>
      <c r="AQ12" s="3">
        <f t="shared" si="3"/>
        <v>60</v>
      </c>
      <c r="AR12" s="3">
        <f t="shared" si="3"/>
        <v>60</v>
      </c>
      <c r="AS12" s="3">
        <f t="shared" si="3"/>
        <v>60</v>
      </c>
      <c r="AT12" s="3">
        <f t="shared" si="3"/>
        <v>60</v>
      </c>
    </row>
    <row r="13" spans="1:46" x14ac:dyDescent="0.55000000000000004">
      <c r="A13" s="3">
        <v>7024</v>
      </c>
      <c r="B13" s="43" t="str">
        <f>IF(ISTEXT("PR-"&amp;VLOOKUP(A13,'Chart of Accounts'!$B$5:$C$50,2,FALSE)),"PR-"&amp;VLOOKUP(A13,'Chart of Accounts'!$B$5:$C$50,2,FALSE),"")</f>
        <v>PR-Newsletter Expense</v>
      </c>
      <c r="C13" s="135">
        <v>50</v>
      </c>
      <c r="D13" s="135">
        <v>50</v>
      </c>
      <c r="E13" s="135">
        <v>50</v>
      </c>
      <c r="F13" s="135">
        <v>50</v>
      </c>
      <c r="G13" s="135">
        <v>50</v>
      </c>
      <c r="H13" s="135">
        <v>50</v>
      </c>
      <c r="I13" s="135">
        <v>50</v>
      </c>
      <c r="J13" s="135">
        <v>50</v>
      </c>
      <c r="K13" s="135">
        <v>50</v>
      </c>
      <c r="L13" s="135">
        <v>50</v>
      </c>
      <c r="M13" s="135">
        <v>50</v>
      </c>
      <c r="N13" s="135">
        <v>50</v>
      </c>
      <c r="O13" s="75">
        <f t="shared" si="0"/>
        <v>600</v>
      </c>
      <c r="T13" s="3" t="s">
        <v>37</v>
      </c>
      <c r="U13" s="3">
        <v>7010</v>
      </c>
      <c r="AA13" s="3" t="s">
        <v>170</v>
      </c>
      <c r="AB13" s="3" t="str">
        <f t="shared" si="1"/>
        <v>7024-000000</v>
      </c>
      <c r="AC13" s="3">
        <v>601</v>
      </c>
      <c r="AD13" s="3" t="str">
        <f t="shared" si="2"/>
        <v>035</v>
      </c>
      <c r="AG13" s="3">
        <v>110</v>
      </c>
      <c r="AH13" s="3" t="str">
        <f>Summary!$B$2</f>
        <v>USD</v>
      </c>
      <c r="AI13" s="3">
        <f t="shared" si="3"/>
        <v>50</v>
      </c>
      <c r="AJ13" s="3">
        <f t="shared" si="3"/>
        <v>50</v>
      </c>
      <c r="AK13" s="3">
        <f t="shared" si="3"/>
        <v>50</v>
      </c>
      <c r="AL13" s="3">
        <f t="shared" si="3"/>
        <v>50</v>
      </c>
      <c r="AM13" s="3">
        <f t="shared" si="3"/>
        <v>50</v>
      </c>
      <c r="AN13" s="3">
        <f t="shared" si="3"/>
        <v>50</v>
      </c>
      <c r="AO13" s="3">
        <f t="shared" si="3"/>
        <v>50</v>
      </c>
      <c r="AP13" s="3">
        <f t="shared" si="3"/>
        <v>50</v>
      </c>
      <c r="AQ13" s="3">
        <f t="shared" si="3"/>
        <v>50</v>
      </c>
      <c r="AR13" s="3">
        <f t="shared" si="3"/>
        <v>50</v>
      </c>
      <c r="AS13" s="3">
        <f t="shared" si="3"/>
        <v>50</v>
      </c>
      <c r="AT13" s="3">
        <f t="shared" si="3"/>
        <v>50</v>
      </c>
    </row>
    <row r="14" spans="1:46" x14ac:dyDescent="0.55000000000000004">
      <c r="A14" s="3">
        <v>7026</v>
      </c>
      <c r="B14" s="43" t="str">
        <f>IF(ISTEXT("PR-"&amp;VLOOKUP(A14,'Chart of Accounts'!$B$5:$C$50,2,FALSE)),"PR-"&amp;VLOOKUP(A14,'Chart of Accounts'!$B$5:$C$50,2,FALSE),"")</f>
        <v>PR-Website Expense</v>
      </c>
      <c r="C14" s="135">
        <v>60</v>
      </c>
      <c r="D14" s="135">
        <v>60</v>
      </c>
      <c r="E14" s="135">
        <v>60</v>
      </c>
      <c r="F14" s="135">
        <v>60</v>
      </c>
      <c r="G14" s="135">
        <v>60</v>
      </c>
      <c r="H14" s="135">
        <v>60</v>
      </c>
      <c r="I14" s="135">
        <v>60</v>
      </c>
      <c r="J14" s="135">
        <v>60</v>
      </c>
      <c r="K14" s="135">
        <v>60</v>
      </c>
      <c r="L14" s="135">
        <v>60</v>
      </c>
      <c r="M14" s="135">
        <v>60</v>
      </c>
      <c r="N14" s="135">
        <v>60</v>
      </c>
      <c r="O14" s="75">
        <f t="shared" si="0"/>
        <v>720</v>
      </c>
      <c r="T14" s="3" t="s">
        <v>39</v>
      </c>
      <c r="U14" s="3">
        <v>7012</v>
      </c>
      <c r="AA14" s="3" t="s">
        <v>170</v>
      </c>
      <c r="AB14" s="3" t="str">
        <f t="shared" si="1"/>
        <v>7026-000000</v>
      </c>
      <c r="AC14" s="3">
        <v>601</v>
      </c>
      <c r="AD14" s="3" t="str">
        <f t="shared" si="2"/>
        <v>035</v>
      </c>
      <c r="AG14" s="3">
        <v>110</v>
      </c>
      <c r="AH14" s="3" t="str">
        <f>Summary!$B$2</f>
        <v>USD</v>
      </c>
      <c r="AI14" s="3">
        <f t="shared" si="3"/>
        <v>60</v>
      </c>
      <c r="AJ14" s="3">
        <f t="shared" si="3"/>
        <v>60</v>
      </c>
      <c r="AK14" s="3">
        <f t="shared" si="3"/>
        <v>60</v>
      </c>
      <c r="AL14" s="3">
        <f t="shared" si="3"/>
        <v>60</v>
      </c>
      <c r="AM14" s="3">
        <f t="shared" si="3"/>
        <v>60</v>
      </c>
      <c r="AN14" s="3">
        <f t="shared" si="3"/>
        <v>60</v>
      </c>
      <c r="AO14" s="3">
        <f t="shared" si="3"/>
        <v>60</v>
      </c>
      <c r="AP14" s="3">
        <f t="shared" si="3"/>
        <v>60</v>
      </c>
      <c r="AQ14" s="3">
        <f t="shared" si="3"/>
        <v>60</v>
      </c>
      <c r="AR14" s="3">
        <f t="shared" si="3"/>
        <v>60</v>
      </c>
      <c r="AS14" s="3">
        <f t="shared" si="3"/>
        <v>60</v>
      </c>
      <c r="AT14" s="3">
        <f t="shared" si="3"/>
        <v>60</v>
      </c>
    </row>
    <row r="15" spans="1:46" x14ac:dyDescent="0.55000000000000004">
      <c r="A15" s="3">
        <v>7028</v>
      </c>
      <c r="B15" s="43" t="str">
        <f>IF(ISTEXT("PR-"&amp;VLOOKUP(A15,'Chart of Accounts'!$B$5:$C$50,2,FALSE)),"PR-"&amp;VLOOKUP(A15,'Chart of Accounts'!$B$5:$C$50,2,FALSE),"")</f>
        <v>PR-Directory Expense</v>
      </c>
      <c r="C15" s="135"/>
      <c r="D15" s="135"/>
      <c r="E15" s="135"/>
      <c r="F15" s="135">
        <v>300</v>
      </c>
      <c r="G15" s="135"/>
      <c r="H15" s="135"/>
      <c r="I15" s="135"/>
      <c r="J15" s="135"/>
      <c r="K15" s="135"/>
      <c r="L15" s="135"/>
      <c r="M15" s="135"/>
      <c r="N15" s="135"/>
      <c r="O15" s="75">
        <f t="shared" si="0"/>
        <v>300</v>
      </c>
      <c r="T15" s="3" t="s">
        <v>41</v>
      </c>
      <c r="U15" s="3">
        <v>7014</v>
      </c>
      <c r="AA15" s="3" t="s">
        <v>170</v>
      </c>
      <c r="AB15" s="3" t="str">
        <f t="shared" si="1"/>
        <v>7028-000000</v>
      </c>
      <c r="AC15" s="3">
        <v>601</v>
      </c>
      <c r="AD15" s="3" t="str">
        <f t="shared" si="2"/>
        <v>035</v>
      </c>
      <c r="AG15" s="3">
        <v>110</v>
      </c>
      <c r="AH15" s="3" t="str">
        <f>Summary!$B$2</f>
        <v>USD</v>
      </c>
      <c r="AI15" s="3">
        <f t="shared" si="3"/>
        <v>0</v>
      </c>
      <c r="AJ15" s="3">
        <f t="shared" si="3"/>
        <v>0</v>
      </c>
      <c r="AK15" s="3">
        <f t="shared" si="3"/>
        <v>0</v>
      </c>
      <c r="AL15" s="3">
        <f t="shared" si="3"/>
        <v>300</v>
      </c>
      <c r="AM15" s="3">
        <f t="shared" si="3"/>
        <v>0</v>
      </c>
      <c r="AN15" s="3">
        <f t="shared" si="3"/>
        <v>0</v>
      </c>
      <c r="AO15" s="3">
        <f t="shared" si="3"/>
        <v>0</v>
      </c>
      <c r="AP15" s="3">
        <f t="shared" si="3"/>
        <v>0</v>
      </c>
      <c r="AQ15" s="3">
        <f t="shared" si="3"/>
        <v>0</v>
      </c>
      <c r="AR15" s="3">
        <f t="shared" si="3"/>
        <v>0</v>
      </c>
      <c r="AS15" s="3">
        <f t="shared" si="3"/>
        <v>0</v>
      </c>
      <c r="AT15" s="3">
        <f t="shared" si="3"/>
        <v>0</v>
      </c>
    </row>
    <row r="16" spans="1:46" x14ac:dyDescent="0.55000000000000004">
      <c r="A16" s="3">
        <v>7042</v>
      </c>
      <c r="B16" s="43" t="str">
        <f>IF(ISTEXT("PR-"&amp;VLOOKUP(A16,'Chart of Accounts'!$B$5:$C$50,2,FALSE)),"PR-"&amp;VLOOKUP(A16,'Chart of Accounts'!$B$5:$C$50,2,FALSE),"")</f>
        <v>PR-Outside Contractor Expense</v>
      </c>
      <c r="C16" s="135"/>
      <c r="D16" s="135"/>
      <c r="E16" s="135"/>
      <c r="F16" s="135"/>
      <c r="G16" s="135"/>
      <c r="H16" s="135"/>
      <c r="I16" s="135"/>
      <c r="J16" s="135"/>
      <c r="K16" s="135"/>
      <c r="L16" s="135"/>
      <c r="M16" s="135"/>
      <c r="N16" s="135"/>
      <c r="O16" s="75">
        <f t="shared" si="0"/>
        <v>0</v>
      </c>
      <c r="T16" s="3" t="s">
        <v>43</v>
      </c>
      <c r="U16" s="3">
        <v>7018</v>
      </c>
      <c r="AA16" s="3" t="s">
        <v>170</v>
      </c>
      <c r="AB16" s="3" t="str">
        <f t="shared" si="1"/>
        <v>7042-000000</v>
      </c>
      <c r="AC16" s="3">
        <v>601</v>
      </c>
      <c r="AD16" s="3" t="str">
        <f t="shared" si="2"/>
        <v>035</v>
      </c>
      <c r="AG16" s="3">
        <v>110</v>
      </c>
      <c r="AH16" s="3" t="str">
        <f>Summary!$B$2</f>
        <v>USD</v>
      </c>
      <c r="AI16" s="3">
        <f t="shared" si="3"/>
        <v>0</v>
      </c>
      <c r="AJ16" s="3">
        <f t="shared" si="3"/>
        <v>0</v>
      </c>
      <c r="AK16" s="3">
        <f t="shared" si="3"/>
        <v>0</v>
      </c>
      <c r="AL16" s="3">
        <f t="shared" si="3"/>
        <v>0</v>
      </c>
      <c r="AM16" s="3">
        <f t="shared" si="3"/>
        <v>0</v>
      </c>
      <c r="AN16" s="3">
        <f t="shared" si="3"/>
        <v>0</v>
      </c>
      <c r="AO16" s="3">
        <f t="shared" si="3"/>
        <v>0</v>
      </c>
      <c r="AP16" s="3">
        <f t="shared" si="3"/>
        <v>0</v>
      </c>
      <c r="AQ16" s="3">
        <f t="shared" si="3"/>
        <v>0</v>
      </c>
      <c r="AR16" s="3">
        <f t="shared" si="3"/>
        <v>0</v>
      </c>
      <c r="AS16" s="3">
        <f t="shared" si="3"/>
        <v>0</v>
      </c>
      <c r="AT16" s="3">
        <f t="shared" si="3"/>
        <v>0</v>
      </c>
    </row>
    <row r="17" spans="1:46" x14ac:dyDescent="0.55000000000000004">
      <c r="A17" s="3">
        <v>7044</v>
      </c>
      <c r="B17" s="43" t="str">
        <f>IF(ISTEXT("PR-"&amp;VLOOKUP(A17,'Chart of Accounts'!$B$5:$C$50,2,FALSE)),"PR-"&amp;VLOOKUP(A17,'Chart of Accounts'!$B$5:$C$50,2,FALSE),"")</f>
        <v>PR-Postage &amp; Shipping Expense</v>
      </c>
      <c r="C17" s="135"/>
      <c r="D17" s="135">
        <v>40</v>
      </c>
      <c r="E17" s="135">
        <v>40</v>
      </c>
      <c r="F17" s="135">
        <v>40</v>
      </c>
      <c r="G17" s="135">
        <v>40</v>
      </c>
      <c r="H17" s="135">
        <v>40</v>
      </c>
      <c r="I17" s="135">
        <v>40</v>
      </c>
      <c r="J17" s="135">
        <v>40</v>
      </c>
      <c r="K17" s="135">
        <v>40</v>
      </c>
      <c r="L17" s="135">
        <v>40</v>
      </c>
      <c r="M17" s="135">
        <v>40</v>
      </c>
      <c r="N17" s="135">
        <v>40</v>
      </c>
      <c r="O17" s="75">
        <f t="shared" si="0"/>
        <v>440</v>
      </c>
      <c r="T17" s="3" t="s">
        <v>45</v>
      </c>
      <c r="U17" s="3">
        <v>7020</v>
      </c>
      <c r="AA17" s="3" t="s">
        <v>170</v>
      </c>
      <c r="AB17" s="3" t="str">
        <f t="shared" si="1"/>
        <v>7044-000000</v>
      </c>
      <c r="AC17" s="3">
        <v>601</v>
      </c>
      <c r="AD17" s="3" t="str">
        <f t="shared" si="2"/>
        <v>035</v>
      </c>
      <c r="AG17" s="3">
        <v>110</v>
      </c>
      <c r="AH17" s="3" t="str">
        <f>Summary!$B$2</f>
        <v>USD</v>
      </c>
      <c r="AI17" s="3">
        <f t="shared" ref="AI17:AI28" si="4">IF(C17="",0,C17)</f>
        <v>0</v>
      </c>
      <c r="AJ17" s="3">
        <f t="shared" ref="AJ17:AJ28" si="5">IF(D17="",0,D17)</f>
        <v>40</v>
      </c>
      <c r="AK17" s="3">
        <f t="shared" ref="AK17:AK28" si="6">IF(E17="",0,E17)</f>
        <v>40</v>
      </c>
      <c r="AL17" s="3">
        <f t="shared" ref="AL17:AL28" si="7">IF(F17="",0,F17)</f>
        <v>40</v>
      </c>
      <c r="AM17" s="3">
        <f t="shared" ref="AM17:AM28" si="8">IF(G17="",0,G17)</f>
        <v>40</v>
      </c>
      <c r="AN17" s="3">
        <f t="shared" ref="AN17:AN28" si="9">IF(H17="",0,H17)</f>
        <v>40</v>
      </c>
      <c r="AO17" s="3">
        <f t="shared" ref="AO17:AO28" si="10">IF(I17="",0,I17)</f>
        <v>40</v>
      </c>
      <c r="AP17" s="3">
        <f t="shared" ref="AP17:AP28" si="11">IF(J17="",0,J17)</f>
        <v>40</v>
      </c>
      <c r="AQ17" s="3">
        <f t="shared" ref="AQ17:AQ28" si="12">IF(K17="",0,K17)</f>
        <v>40</v>
      </c>
      <c r="AR17" s="3">
        <f t="shared" ref="AR17:AR28" si="13">IF(L17="",0,L17)</f>
        <v>40</v>
      </c>
      <c r="AS17" s="3">
        <f t="shared" ref="AS17:AS28" si="14">IF(M17="",0,M17)</f>
        <v>40</v>
      </c>
      <c r="AT17" s="3">
        <f t="shared" ref="AT17:AT28" si="15">IF(N17="",0,N17)</f>
        <v>40</v>
      </c>
    </row>
    <row r="18" spans="1:46" x14ac:dyDescent="0.55000000000000004">
      <c r="A18" s="83"/>
      <c r="B18" s="43" t="str">
        <f>IF(ISTEXT("PR-"&amp;VLOOKUP(A18,'Chart of Accounts'!$B$5:$C$50,2,FALSE)),"PR-"&amp;VLOOKUP(A18,'Chart of Accounts'!$B$5:$C$50,2,FALSE),"")</f>
        <v/>
      </c>
      <c r="C18" s="135"/>
      <c r="D18" s="135"/>
      <c r="E18" s="135"/>
      <c r="F18" s="135"/>
      <c r="G18" s="135"/>
      <c r="H18" s="135"/>
      <c r="I18" s="135"/>
      <c r="J18" s="135"/>
      <c r="K18" s="135"/>
      <c r="L18" s="135"/>
      <c r="M18" s="135"/>
      <c r="N18" s="135"/>
      <c r="O18" s="75">
        <f t="shared" si="0"/>
        <v>0</v>
      </c>
      <c r="T18" s="3" t="s">
        <v>47</v>
      </c>
      <c r="U18" s="3">
        <v>7022</v>
      </c>
      <c r="AA18" s="3" t="s">
        <v>170</v>
      </c>
      <c r="AB18" s="3" t="str">
        <f t="shared" si="1"/>
        <v/>
      </c>
      <c r="AC18" s="3">
        <v>601</v>
      </c>
      <c r="AD18" s="3" t="str">
        <f t="shared" si="2"/>
        <v>035</v>
      </c>
      <c r="AG18" s="3">
        <v>110</v>
      </c>
      <c r="AH18" s="3" t="str">
        <f>Summary!$B$2</f>
        <v>USD</v>
      </c>
      <c r="AI18" s="3">
        <f t="shared" si="4"/>
        <v>0</v>
      </c>
      <c r="AJ18" s="3">
        <f t="shared" si="5"/>
        <v>0</v>
      </c>
      <c r="AK18" s="3">
        <f t="shared" si="6"/>
        <v>0</v>
      </c>
      <c r="AL18" s="3">
        <f t="shared" si="7"/>
        <v>0</v>
      </c>
      <c r="AM18" s="3">
        <f t="shared" si="8"/>
        <v>0</v>
      </c>
      <c r="AN18" s="3">
        <f t="shared" si="9"/>
        <v>0</v>
      </c>
      <c r="AO18" s="3">
        <f t="shared" si="10"/>
        <v>0</v>
      </c>
      <c r="AP18" s="3">
        <f t="shared" si="11"/>
        <v>0</v>
      </c>
      <c r="AQ18" s="3">
        <f t="shared" si="12"/>
        <v>0</v>
      </c>
      <c r="AR18" s="3">
        <f t="shared" si="13"/>
        <v>0</v>
      </c>
      <c r="AS18" s="3">
        <f t="shared" si="14"/>
        <v>0</v>
      </c>
      <c r="AT18" s="3">
        <f t="shared" si="15"/>
        <v>0</v>
      </c>
    </row>
    <row r="19" spans="1:46" x14ac:dyDescent="0.55000000000000004">
      <c r="A19" s="83"/>
      <c r="B19" s="43" t="str">
        <f>IF(ISTEXT("PR-"&amp;VLOOKUP(A19,'Chart of Accounts'!$B$5:$C$50,2,FALSE)),"PR-"&amp;VLOOKUP(A19,'Chart of Accounts'!$B$5:$C$50,2,FALSE),"")</f>
        <v/>
      </c>
      <c r="C19" s="135"/>
      <c r="D19" s="135"/>
      <c r="E19" s="135"/>
      <c r="F19" s="135"/>
      <c r="G19" s="135"/>
      <c r="H19" s="135"/>
      <c r="I19" s="135"/>
      <c r="J19" s="135"/>
      <c r="K19" s="135"/>
      <c r="L19" s="135"/>
      <c r="M19" s="135"/>
      <c r="N19" s="135"/>
      <c r="O19" s="75">
        <f t="shared" si="0"/>
        <v>0</v>
      </c>
      <c r="T19" s="3" t="s">
        <v>49</v>
      </c>
      <c r="U19" s="3">
        <v>7024</v>
      </c>
      <c r="AA19" s="3" t="s">
        <v>170</v>
      </c>
      <c r="AB19" s="3" t="str">
        <f t="shared" si="1"/>
        <v/>
      </c>
      <c r="AC19" s="3">
        <v>601</v>
      </c>
      <c r="AD19" s="3" t="str">
        <f t="shared" si="2"/>
        <v>035</v>
      </c>
      <c r="AG19" s="3">
        <v>110</v>
      </c>
      <c r="AH19" s="3" t="str">
        <f>Summary!$B$2</f>
        <v>USD</v>
      </c>
      <c r="AI19" s="3">
        <f t="shared" si="4"/>
        <v>0</v>
      </c>
      <c r="AJ19" s="3">
        <f t="shared" si="5"/>
        <v>0</v>
      </c>
      <c r="AK19" s="3">
        <f t="shared" si="6"/>
        <v>0</v>
      </c>
      <c r="AL19" s="3">
        <f t="shared" si="7"/>
        <v>0</v>
      </c>
      <c r="AM19" s="3">
        <f t="shared" si="8"/>
        <v>0</v>
      </c>
      <c r="AN19" s="3">
        <f t="shared" si="9"/>
        <v>0</v>
      </c>
      <c r="AO19" s="3">
        <f t="shared" si="10"/>
        <v>0</v>
      </c>
      <c r="AP19" s="3">
        <f t="shared" si="11"/>
        <v>0</v>
      </c>
      <c r="AQ19" s="3">
        <f t="shared" si="12"/>
        <v>0</v>
      </c>
      <c r="AR19" s="3">
        <f t="shared" si="13"/>
        <v>0</v>
      </c>
      <c r="AS19" s="3">
        <f t="shared" si="14"/>
        <v>0</v>
      </c>
      <c r="AT19" s="3">
        <f t="shared" si="15"/>
        <v>0</v>
      </c>
    </row>
    <row r="20" spans="1:46" x14ac:dyDescent="0.55000000000000004">
      <c r="A20" s="83"/>
      <c r="B20" s="43" t="str">
        <f>IF(ISTEXT("PR-"&amp;VLOOKUP(A20,'Chart of Accounts'!$B$5:$C$50,2,FALSE)),"PR-"&amp;VLOOKUP(A20,'Chart of Accounts'!$B$5:$C$50,2,FALSE),"")</f>
        <v/>
      </c>
      <c r="C20" s="135"/>
      <c r="D20" s="135"/>
      <c r="E20" s="135"/>
      <c r="F20" s="135"/>
      <c r="G20" s="135"/>
      <c r="H20" s="135"/>
      <c r="I20" s="135"/>
      <c r="J20" s="135"/>
      <c r="K20" s="135"/>
      <c r="L20" s="135"/>
      <c r="M20" s="135"/>
      <c r="N20" s="135"/>
      <c r="O20" s="75">
        <f t="shared" si="0"/>
        <v>0</v>
      </c>
      <c r="T20" s="3" t="s">
        <v>51</v>
      </c>
      <c r="U20" s="3">
        <v>7026</v>
      </c>
      <c r="AA20" s="3" t="s">
        <v>170</v>
      </c>
      <c r="AB20" s="3" t="str">
        <f t="shared" si="1"/>
        <v/>
      </c>
      <c r="AC20" s="3">
        <v>601</v>
      </c>
      <c r="AD20" s="3" t="str">
        <f t="shared" si="2"/>
        <v>035</v>
      </c>
      <c r="AG20" s="3">
        <v>110</v>
      </c>
      <c r="AH20" s="3" t="str">
        <f>Summary!$B$2</f>
        <v>USD</v>
      </c>
      <c r="AI20" s="3">
        <f t="shared" si="4"/>
        <v>0</v>
      </c>
      <c r="AJ20" s="3">
        <f t="shared" si="5"/>
        <v>0</v>
      </c>
      <c r="AK20" s="3">
        <f t="shared" si="6"/>
        <v>0</v>
      </c>
      <c r="AL20" s="3">
        <f t="shared" si="7"/>
        <v>0</v>
      </c>
      <c r="AM20" s="3">
        <f t="shared" si="8"/>
        <v>0</v>
      </c>
      <c r="AN20" s="3">
        <f t="shared" si="9"/>
        <v>0</v>
      </c>
      <c r="AO20" s="3">
        <f t="shared" si="10"/>
        <v>0</v>
      </c>
      <c r="AP20" s="3">
        <f t="shared" si="11"/>
        <v>0</v>
      </c>
      <c r="AQ20" s="3">
        <f t="shared" si="12"/>
        <v>0</v>
      </c>
      <c r="AR20" s="3">
        <f t="shared" si="13"/>
        <v>0</v>
      </c>
      <c r="AS20" s="3">
        <f t="shared" si="14"/>
        <v>0</v>
      </c>
      <c r="AT20" s="3">
        <f t="shared" si="15"/>
        <v>0</v>
      </c>
    </row>
    <row r="21" spans="1:46" ht="18" customHeight="1" x14ac:dyDescent="0.55000000000000004">
      <c r="A21" s="83"/>
      <c r="B21" s="43" t="str">
        <f>IF(ISTEXT("PR-"&amp;VLOOKUP(A21,'Chart of Accounts'!$B$5:$C$50,2,FALSE)),"PR-"&amp;VLOOKUP(A21,'Chart of Accounts'!$B$5:$C$50,2,FALSE),"")</f>
        <v/>
      </c>
      <c r="C21" s="135"/>
      <c r="D21" s="135"/>
      <c r="E21" s="135"/>
      <c r="F21" s="135"/>
      <c r="G21" s="135"/>
      <c r="H21" s="135"/>
      <c r="I21" s="135"/>
      <c r="J21" s="135"/>
      <c r="K21" s="135"/>
      <c r="L21" s="135"/>
      <c r="M21" s="135"/>
      <c r="N21" s="135"/>
      <c r="O21" s="75">
        <f t="shared" si="0"/>
        <v>0</v>
      </c>
      <c r="T21" s="3" t="s">
        <v>53</v>
      </c>
      <c r="U21" s="3">
        <v>7028</v>
      </c>
      <c r="AA21" s="3" t="s">
        <v>170</v>
      </c>
      <c r="AB21" s="3" t="str">
        <f t="shared" si="1"/>
        <v/>
      </c>
      <c r="AC21" s="3">
        <v>601</v>
      </c>
      <c r="AD21" s="3" t="str">
        <f t="shared" si="2"/>
        <v>035</v>
      </c>
      <c r="AG21" s="3">
        <v>110</v>
      </c>
      <c r="AH21" s="3" t="str">
        <f>Summary!$B$2</f>
        <v>USD</v>
      </c>
      <c r="AI21" s="3">
        <f t="shared" si="4"/>
        <v>0</v>
      </c>
      <c r="AJ21" s="3">
        <f t="shared" si="5"/>
        <v>0</v>
      </c>
      <c r="AK21" s="3">
        <f t="shared" si="6"/>
        <v>0</v>
      </c>
      <c r="AL21" s="3">
        <f t="shared" si="7"/>
        <v>0</v>
      </c>
      <c r="AM21" s="3">
        <f t="shared" si="8"/>
        <v>0</v>
      </c>
      <c r="AN21" s="3">
        <f t="shared" si="9"/>
        <v>0</v>
      </c>
      <c r="AO21" s="3">
        <f t="shared" si="10"/>
        <v>0</v>
      </c>
      <c r="AP21" s="3">
        <f t="shared" si="11"/>
        <v>0</v>
      </c>
      <c r="AQ21" s="3">
        <f t="shared" si="12"/>
        <v>0</v>
      </c>
      <c r="AR21" s="3">
        <f t="shared" si="13"/>
        <v>0</v>
      </c>
      <c r="AS21" s="3">
        <f t="shared" si="14"/>
        <v>0</v>
      </c>
      <c r="AT21" s="3">
        <f t="shared" si="15"/>
        <v>0</v>
      </c>
    </row>
    <row r="22" spans="1:46" x14ac:dyDescent="0.55000000000000004">
      <c r="A22" s="83"/>
      <c r="B22" s="43" t="str">
        <f>IF(ISTEXT("PR-"&amp;VLOOKUP(A22,'Chart of Accounts'!$B$5:$C$50,2,FALSE)),"PR-"&amp;VLOOKUP(A22,'Chart of Accounts'!$B$5:$C$50,2,FALSE),"")</f>
        <v/>
      </c>
      <c r="C22" s="135"/>
      <c r="D22" s="135"/>
      <c r="E22" s="135"/>
      <c r="F22" s="135"/>
      <c r="G22" s="135"/>
      <c r="H22" s="135"/>
      <c r="I22" s="135"/>
      <c r="J22" s="135"/>
      <c r="K22" s="135"/>
      <c r="L22" s="135"/>
      <c r="M22" s="135"/>
      <c r="N22" s="135"/>
      <c r="O22" s="75">
        <f t="shared" si="0"/>
        <v>0</v>
      </c>
      <c r="T22" s="3" t="s">
        <v>55</v>
      </c>
      <c r="U22" s="3">
        <v>7030</v>
      </c>
      <c r="AA22" s="3" t="s">
        <v>170</v>
      </c>
      <c r="AB22" s="3" t="str">
        <f t="shared" si="1"/>
        <v/>
      </c>
      <c r="AC22" s="3">
        <v>601</v>
      </c>
      <c r="AD22" s="3" t="str">
        <f t="shared" si="2"/>
        <v>035</v>
      </c>
      <c r="AG22" s="3">
        <v>110</v>
      </c>
      <c r="AH22" s="3" t="str">
        <f>Summary!$B$2</f>
        <v>USD</v>
      </c>
      <c r="AI22" s="3">
        <f t="shared" si="4"/>
        <v>0</v>
      </c>
      <c r="AJ22" s="3">
        <f t="shared" si="5"/>
        <v>0</v>
      </c>
      <c r="AK22" s="3">
        <f t="shared" si="6"/>
        <v>0</v>
      </c>
      <c r="AL22" s="3">
        <f t="shared" si="7"/>
        <v>0</v>
      </c>
      <c r="AM22" s="3">
        <f t="shared" si="8"/>
        <v>0</v>
      </c>
      <c r="AN22" s="3">
        <f t="shared" si="9"/>
        <v>0</v>
      </c>
      <c r="AO22" s="3">
        <f t="shared" si="10"/>
        <v>0</v>
      </c>
      <c r="AP22" s="3">
        <f t="shared" si="11"/>
        <v>0</v>
      </c>
      <c r="AQ22" s="3">
        <f t="shared" si="12"/>
        <v>0</v>
      </c>
      <c r="AR22" s="3">
        <f t="shared" si="13"/>
        <v>0</v>
      </c>
      <c r="AS22" s="3">
        <f t="shared" si="14"/>
        <v>0</v>
      </c>
      <c r="AT22" s="3">
        <f t="shared" si="15"/>
        <v>0</v>
      </c>
    </row>
    <row r="23" spans="1:46" x14ac:dyDescent="0.55000000000000004">
      <c r="A23" s="83"/>
      <c r="B23" s="43" t="str">
        <f>IF(ISTEXT("PR-"&amp;VLOOKUP(A23,'Chart of Accounts'!$B$5:$C$50,2,FALSE)),"PR-"&amp;VLOOKUP(A23,'Chart of Accounts'!$B$5:$C$50,2,FALSE),"")</f>
        <v/>
      </c>
      <c r="C23" s="135"/>
      <c r="D23" s="135"/>
      <c r="E23" s="135"/>
      <c r="F23" s="135"/>
      <c r="G23" s="135"/>
      <c r="H23" s="135"/>
      <c r="I23" s="135"/>
      <c r="J23" s="135"/>
      <c r="K23" s="135"/>
      <c r="L23" s="135"/>
      <c r="M23" s="135"/>
      <c r="N23" s="135"/>
      <c r="O23" s="75">
        <f t="shared" si="0"/>
        <v>0</v>
      </c>
      <c r="T23" s="3" t="s">
        <v>57</v>
      </c>
      <c r="U23" s="3">
        <v>7032</v>
      </c>
      <c r="AA23" s="3" t="s">
        <v>170</v>
      </c>
      <c r="AB23" s="3" t="str">
        <f t="shared" si="1"/>
        <v/>
      </c>
      <c r="AC23" s="3">
        <v>601</v>
      </c>
      <c r="AD23" s="3" t="str">
        <f t="shared" si="2"/>
        <v>035</v>
      </c>
      <c r="AG23" s="3">
        <v>110</v>
      </c>
      <c r="AH23" s="3" t="str">
        <f>Summary!$B$2</f>
        <v>USD</v>
      </c>
      <c r="AI23" s="3">
        <f t="shared" si="4"/>
        <v>0</v>
      </c>
      <c r="AJ23" s="3">
        <f t="shared" si="5"/>
        <v>0</v>
      </c>
      <c r="AK23" s="3">
        <f t="shared" si="6"/>
        <v>0</v>
      </c>
      <c r="AL23" s="3">
        <f t="shared" si="7"/>
        <v>0</v>
      </c>
      <c r="AM23" s="3">
        <f t="shared" si="8"/>
        <v>0</v>
      </c>
      <c r="AN23" s="3">
        <f t="shared" si="9"/>
        <v>0</v>
      </c>
      <c r="AO23" s="3">
        <f t="shared" si="10"/>
        <v>0</v>
      </c>
      <c r="AP23" s="3">
        <f t="shared" si="11"/>
        <v>0</v>
      </c>
      <c r="AQ23" s="3">
        <f t="shared" si="12"/>
        <v>0</v>
      </c>
      <c r="AR23" s="3">
        <f t="shared" si="13"/>
        <v>0</v>
      </c>
      <c r="AS23" s="3">
        <f t="shared" si="14"/>
        <v>0</v>
      </c>
      <c r="AT23" s="3">
        <f t="shared" si="15"/>
        <v>0</v>
      </c>
    </row>
    <row r="24" spans="1:46" x14ac:dyDescent="0.55000000000000004">
      <c r="A24" s="83"/>
      <c r="B24" s="43" t="str">
        <f>IF(ISTEXT("PR-"&amp;VLOOKUP(A24,'Chart of Accounts'!$B$5:$C$50,2,FALSE)),"PR-"&amp;VLOOKUP(A24,'Chart of Accounts'!$B$5:$C$50,2,FALSE),"")</f>
        <v/>
      </c>
      <c r="C24" s="135"/>
      <c r="D24" s="135"/>
      <c r="E24" s="135"/>
      <c r="F24" s="135"/>
      <c r="G24" s="135"/>
      <c r="H24" s="135"/>
      <c r="I24" s="135"/>
      <c r="J24" s="135"/>
      <c r="K24" s="135"/>
      <c r="L24" s="135"/>
      <c r="M24" s="135"/>
      <c r="N24" s="135"/>
      <c r="O24" s="75">
        <f t="shared" si="0"/>
        <v>0</v>
      </c>
      <c r="T24" s="3" t="s">
        <v>59</v>
      </c>
      <c r="U24" s="3">
        <v>7034</v>
      </c>
      <c r="AA24" s="3" t="s">
        <v>170</v>
      </c>
      <c r="AB24" s="3" t="str">
        <f t="shared" si="1"/>
        <v/>
      </c>
      <c r="AC24" s="3">
        <v>601</v>
      </c>
      <c r="AD24" s="3" t="str">
        <f t="shared" si="2"/>
        <v>035</v>
      </c>
      <c r="AG24" s="3">
        <v>110</v>
      </c>
      <c r="AH24" s="3" t="str">
        <f>Summary!$B$2</f>
        <v>USD</v>
      </c>
      <c r="AI24" s="3">
        <f t="shared" si="4"/>
        <v>0</v>
      </c>
      <c r="AJ24" s="3">
        <f t="shared" si="5"/>
        <v>0</v>
      </c>
      <c r="AK24" s="3">
        <f t="shared" si="6"/>
        <v>0</v>
      </c>
      <c r="AL24" s="3">
        <f t="shared" si="7"/>
        <v>0</v>
      </c>
      <c r="AM24" s="3">
        <f t="shared" si="8"/>
        <v>0</v>
      </c>
      <c r="AN24" s="3">
        <f t="shared" si="9"/>
        <v>0</v>
      </c>
      <c r="AO24" s="3">
        <f t="shared" si="10"/>
        <v>0</v>
      </c>
      <c r="AP24" s="3">
        <f t="shared" si="11"/>
        <v>0</v>
      </c>
      <c r="AQ24" s="3">
        <f t="shared" si="12"/>
        <v>0</v>
      </c>
      <c r="AR24" s="3">
        <f t="shared" si="13"/>
        <v>0</v>
      </c>
      <c r="AS24" s="3">
        <f t="shared" si="14"/>
        <v>0</v>
      </c>
      <c r="AT24" s="3">
        <f t="shared" si="15"/>
        <v>0</v>
      </c>
    </row>
    <row r="25" spans="1:46" x14ac:dyDescent="0.55000000000000004">
      <c r="A25" s="83"/>
      <c r="B25" s="43" t="str">
        <f>IF(ISTEXT("PR-"&amp;VLOOKUP(A25,'Chart of Accounts'!$B$5:$C$50,2,FALSE)),"PR-"&amp;VLOOKUP(A25,'Chart of Accounts'!$B$5:$C$50,2,FALSE),"")</f>
        <v/>
      </c>
      <c r="C25" s="135"/>
      <c r="D25" s="135"/>
      <c r="E25" s="135"/>
      <c r="F25" s="135"/>
      <c r="G25" s="135"/>
      <c r="H25" s="135"/>
      <c r="I25" s="135"/>
      <c r="J25" s="135"/>
      <c r="K25" s="135"/>
      <c r="L25" s="135"/>
      <c r="M25" s="135"/>
      <c r="N25" s="135"/>
      <c r="O25" s="75">
        <f t="shared" si="0"/>
        <v>0</v>
      </c>
      <c r="T25" s="3" t="s">
        <v>61</v>
      </c>
      <c r="U25" s="3">
        <v>7036</v>
      </c>
      <c r="AA25" s="3" t="s">
        <v>170</v>
      </c>
      <c r="AB25" s="3" t="str">
        <f t="shared" si="1"/>
        <v/>
      </c>
      <c r="AC25" s="3">
        <v>601</v>
      </c>
      <c r="AD25" s="3" t="str">
        <f t="shared" si="2"/>
        <v>035</v>
      </c>
      <c r="AG25" s="3">
        <v>110</v>
      </c>
      <c r="AH25" s="3" t="str">
        <f>Summary!$B$2</f>
        <v>USD</v>
      </c>
      <c r="AI25" s="3">
        <f t="shared" si="4"/>
        <v>0</v>
      </c>
      <c r="AJ25" s="3">
        <f t="shared" si="5"/>
        <v>0</v>
      </c>
      <c r="AK25" s="3">
        <f t="shared" si="6"/>
        <v>0</v>
      </c>
      <c r="AL25" s="3">
        <f t="shared" si="7"/>
        <v>0</v>
      </c>
      <c r="AM25" s="3">
        <f t="shared" si="8"/>
        <v>0</v>
      </c>
      <c r="AN25" s="3">
        <f t="shared" si="9"/>
        <v>0</v>
      </c>
      <c r="AO25" s="3">
        <f t="shared" si="10"/>
        <v>0</v>
      </c>
      <c r="AP25" s="3">
        <f t="shared" si="11"/>
        <v>0</v>
      </c>
      <c r="AQ25" s="3">
        <f t="shared" si="12"/>
        <v>0</v>
      </c>
      <c r="AR25" s="3">
        <f t="shared" si="13"/>
        <v>0</v>
      </c>
      <c r="AS25" s="3">
        <f t="shared" si="14"/>
        <v>0</v>
      </c>
      <c r="AT25" s="3">
        <f t="shared" si="15"/>
        <v>0</v>
      </c>
    </row>
    <row r="26" spans="1:46" x14ac:dyDescent="0.55000000000000004">
      <c r="A26" s="83"/>
      <c r="B26" s="43" t="str">
        <f>IF(ISTEXT("PR-"&amp;VLOOKUP(A26,'Chart of Accounts'!$B$5:$C$50,2,FALSE)),"PR-"&amp;VLOOKUP(A26,'Chart of Accounts'!$B$5:$C$50,2,FALSE),"")</f>
        <v/>
      </c>
      <c r="C26" s="135"/>
      <c r="D26" s="135"/>
      <c r="E26" s="135"/>
      <c r="F26" s="135"/>
      <c r="G26" s="135"/>
      <c r="H26" s="135"/>
      <c r="I26" s="135"/>
      <c r="J26" s="135"/>
      <c r="K26" s="135"/>
      <c r="L26" s="135"/>
      <c r="M26" s="135"/>
      <c r="N26" s="135"/>
      <c r="O26" s="75">
        <f t="shared" si="0"/>
        <v>0</v>
      </c>
      <c r="T26" s="3" t="s">
        <v>63</v>
      </c>
      <c r="U26" s="3">
        <v>7038</v>
      </c>
      <c r="AA26" s="3" t="s">
        <v>170</v>
      </c>
      <c r="AB26" s="3" t="str">
        <f t="shared" si="1"/>
        <v/>
      </c>
      <c r="AC26" s="3">
        <v>601</v>
      </c>
      <c r="AD26" s="3" t="str">
        <f t="shared" si="2"/>
        <v>035</v>
      </c>
      <c r="AG26" s="3">
        <v>110</v>
      </c>
      <c r="AH26" s="3" t="str">
        <f>Summary!$B$2</f>
        <v>USD</v>
      </c>
      <c r="AI26" s="3">
        <f t="shared" si="4"/>
        <v>0</v>
      </c>
      <c r="AJ26" s="3">
        <f t="shared" si="5"/>
        <v>0</v>
      </c>
      <c r="AK26" s="3">
        <f t="shared" si="6"/>
        <v>0</v>
      </c>
      <c r="AL26" s="3">
        <f t="shared" si="7"/>
        <v>0</v>
      </c>
      <c r="AM26" s="3">
        <f t="shared" si="8"/>
        <v>0</v>
      </c>
      <c r="AN26" s="3">
        <f t="shared" si="9"/>
        <v>0</v>
      </c>
      <c r="AO26" s="3">
        <f t="shared" si="10"/>
        <v>0</v>
      </c>
      <c r="AP26" s="3">
        <f t="shared" si="11"/>
        <v>0</v>
      </c>
      <c r="AQ26" s="3">
        <f t="shared" si="12"/>
        <v>0</v>
      </c>
      <c r="AR26" s="3">
        <f t="shared" si="13"/>
        <v>0</v>
      </c>
      <c r="AS26" s="3">
        <f t="shared" si="14"/>
        <v>0</v>
      </c>
      <c r="AT26" s="3">
        <f t="shared" si="15"/>
        <v>0</v>
      </c>
    </row>
    <row r="27" spans="1:46" ht="20.25" customHeight="1" x14ac:dyDescent="0.55000000000000004">
      <c r="A27" s="83"/>
      <c r="B27" s="43" t="str">
        <f>IF(ISTEXT("PR-"&amp;VLOOKUP(A27,'Chart of Accounts'!$B$5:$C$50,2,FALSE)),"PR-"&amp;VLOOKUP(A27,'Chart of Accounts'!$B$5:$C$50,2,FALSE),"")</f>
        <v/>
      </c>
      <c r="C27" s="135"/>
      <c r="D27" s="135"/>
      <c r="E27" s="135"/>
      <c r="F27" s="135"/>
      <c r="G27" s="135"/>
      <c r="H27" s="135"/>
      <c r="I27" s="135"/>
      <c r="J27" s="135"/>
      <c r="K27" s="135"/>
      <c r="L27" s="135"/>
      <c r="M27" s="135"/>
      <c r="N27" s="135"/>
      <c r="O27" s="75">
        <f t="shared" si="0"/>
        <v>0</v>
      </c>
      <c r="T27" s="3" t="s">
        <v>65</v>
      </c>
      <c r="U27" s="3">
        <v>7040</v>
      </c>
      <c r="AA27" s="3" t="s">
        <v>170</v>
      </c>
      <c r="AB27" s="3" t="str">
        <f t="shared" si="1"/>
        <v/>
      </c>
      <c r="AC27" s="3">
        <v>601</v>
      </c>
      <c r="AD27" s="3" t="str">
        <f t="shared" si="2"/>
        <v>035</v>
      </c>
      <c r="AG27" s="3">
        <v>110</v>
      </c>
      <c r="AH27" s="3" t="str">
        <f>Summary!$B$2</f>
        <v>USD</v>
      </c>
      <c r="AI27" s="3">
        <f t="shared" si="4"/>
        <v>0</v>
      </c>
      <c r="AJ27" s="3">
        <f t="shared" si="5"/>
        <v>0</v>
      </c>
      <c r="AK27" s="3">
        <f t="shared" si="6"/>
        <v>0</v>
      </c>
      <c r="AL27" s="3">
        <f t="shared" si="7"/>
        <v>0</v>
      </c>
      <c r="AM27" s="3">
        <f t="shared" si="8"/>
        <v>0</v>
      </c>
      <c r="AN27" s="3">
        <f t="shared" si="9"/>
        <v>0</v>
      </c>
      <c r="AO27" s="3">
        <f t="shared" si="10"/>
        <v>0</v>
      </c>
      <c r="AP27" s="3">
        <f t="shared" si="11"/>
        <v>0</v>
      </c>
      <c r="AQ27" s="3">
        <f t="shared" si="12"/>
        <v>0</v>
      </c>
      <c r="AR27" s="3">
        <f t="shared" si="13"/>
        <v>0</v>
      </c>
      <c r="AS27" s="3">
        <f t="shared" si="14"/>
        <v>0</v>
      </c>
      <c r="AT27" s="3">
        <f t="shared" si="15"/>
        <v>0</v>
      </c>
    </row>
    <row r="28" spans="1:46" ht="20.25" customHeight="1" thickBot="1" x14ac:dyDescent="0.6">
      <c r="B28" s="3" t="s">
        <v>269</v>
      </c>
      <c r="C28" s="187">
        <f t="shared" ref="C28:N28" si="16">SUM(C9:C27)</f>
        <v>110</v>
      </c>
      <c r="D28" s="187">
        <f t="shared" si="16"/>
        <v>230</v>
      </c>
      <c r="E28" s="187">
        <f t="shared" si="16"/>
        <v>230</v>
      </c>
      <c r="F28" s="187">
        <f t="shared" si="16"/>
        <v>530</v>
      </c>
      <c r="G28" s="187">
        <f t="shared" si="16"/>
        <v>230</v>
      </c>
      <c r="H28" s="187">
        <f t="shared" si="16"/>
        <v>230</v>
      </c>
      <c r="I28" s="187">
        <f t="shared" si="16"/>
        <v>230</v>
      </c>
      <c r="J28" s="187">
        <f t="shared" si="16"/>
        <v>230</v>
      </c>
      <c r="K28" s="187">
        <f t="shared" si="16"/>
        <v>230</v>
      </c>
      <c r="L28" s="187">
        <f t="shared" si="16"/>
        <v>230</v>
      </c>
      <c r="M28" s="187">
        <f t="shared" si="16"/>
        <v>243</v>
      </c>
      <c r="N28" s="187">
        <f t="shared" si="16"/>
        <v>210</v>
      </c>
      <c r="O28" s="187">
        <f>SUM(O9:O27)</f>
        <v>2933</v>
      </c>
      <c r="T28" s="3" t="s">
        <v>67</v>
      </c>
      <c r="U28" s="3">
        <v>7042</v>
      </c>
      <c r="AA28" s="3" t="s">
        <v>170</v>
      </c>
      <c r="AB28" s="3" t="str">
        <f t="shared" si="1"/>
        <v/>
      </c>
      <c r="AC28" s="3">
        <v>601</v>
      </c>
      <c r="AD28" s="3" t="str">
        <f t="shared" si="2"/>
        <v>035</v>
      </c>
      <c r="AG28" s="3">
        <v>110</v>
      </c>
      <c r="AH28" s="3" t="str">
        <f>Summary!$B$2</f>
        <v>USD</v>
      </c>
      <c r="AI28" s="3">
        <f t="shared" si="4"/>
        <v>110</v>
      </c>
      <c r="AJ28" s="3">
        <f t="shared" si="5"/>
        <v>230</v>
      </c>
      <c r="AK28" s="3">
        <f t="shared" si="6"/>
        <v>230</v>
      </c>
      <c r="AL28" s="3">
        <f t="shared" si="7"/>
        <v>530</v>
      </c>
      <c r="AM28" s="3">
        <f t="shared" si="8"/>
        <v>230</v>
      </c>
      <c r="AN28" s="3">
        <f t="shared" si="9"/>
        <v>230</v>
      </c>
      <c r="AO28" s="3">
        <f t="shared" si="10"/>
        <v>230</v>
      </c>
      <c r="AP28" s="3">
        <f t="shared" si="11"/>
        <v>230</v>
      </c>
      <c r="AQ28" s="3">
        <f t="shared" si="12"/>
        <v>230</v>
      </c>
      <c r="AR28" s="3">
        <f t="shared" si="13"/>
        <v>230</v>
      </c>
      <c r="AS28" s="3">
        <f t="shared" si="14"/>
        <v>243</v>
      </c>
      <c r="AT28" s="3">
        <f t="shared" si="15"/>
        <v>210</v>
      </c>
    </row>
    <row r="29" spans="1:46" ht="17.7" thickTop="1" x14ac:dyDescent="0.55000000000000004">
      <c r="T29" s="3" t="s">
        <v>69</v>
      </c>
      <c r="U29" s="3">
        <v>7044</v>
      </c>
    </row>
    <row r="30" spans="1:46" x14ac:dyDescent="0.55000000000000004">
      <c r="T30" s="3" t="s">
        <v>70</v>
      </c>
      <c r="U30" s="3">
        <v>7046</v>
      </c>
    </row>
    <row r="31" spans="1:46" ht="17.7" x14ac:dyDescent="0.6">
      <c r="C31" s="60" t="s">
        <v>526</v>
      </c>
      <c r="T31" s="3" t="s">
        <v>72</v>
      </c>
      <c r="U31" s="3">
        <v>7048</v>
      </c>
    </row>
    <row r="32" spans="1:46" ht="25.5" customHeight="1" x14ac:dyDescent="0.55000000000000004">
      <c r="C32" s="288" t="s">
        <v>668</v>
      </c>
      <c r="D32" s="289"/>
      <c r="E32" s="289"/>
      <c r="F32" s="289"/>
      <c r="G32" s="289"/>
      <c r="H32" s="289"/>
      <c r="I32" s="289"/>
      <c r="J32" s="289"/>
      <c r="K32" s="289"/>
      <c r="L32" s="289"/>
      <c r="M32" s="289"/>
      <c r="N32" s="289"/>
      <c r="T32" s="3" t="s">
        <v>74</v>
      </c>
      <c r="U32" s="3">
        <v>7050</v>
      </c>
    </row>
    <row r="33" spans="3:21" ht="235.5" customHeight="1" x14ac:dyDescent="0.55000000000000004">
      <c r="C33" s="285" t="s">
        <v>736</v>
      </c>
      <c r="D33" s="286"/>
      <c r="E33" s="286"/>
      <c r="F33" s="286"/>
      <c r="G33" s="286"/>
      <c r="H33" s="286"/>
      <c r="I33" s="286"/>
      <c r="J33" s="286"/>
      <c r="K33" s="286"/>
      <c r="L33" s="286"/>
      <c r="M33" s="286"/>
      <c r="N33" s="287"/>
      <c r="T33" s="3" t="s">
        <v>76</v>
      </c>
      <c r="U33" s="3">
        <v>7052</v>
      </c>
    </row>
    <row r="34" spans="3:21" x14ac:dyDescent="0.55000000000000004">
      <c r="C34" s="61" t="str">
        <f>IF(C33="","***Please complete the above Narratives for this budget category","")</f>
        <v/>
      </c>
      <c r="T34" s="3" t="s">
        <v>78</v>
      </c>
      <c r="U34" s="3">
        <v>7070</v>
      </c>
    </row>
    <row r="35" spans="3:21" ht="17.7" thickBot="1" x14ac:dyDescent="0.6">
      <c r="T35" s="3" t="s">
        <v>79</v>
      </c>
      <c r="U35" s="3">
        <v>7072</v>
      </c>
    </row>
    <row r="36" spans="3:21" ht="18" thickBot="1" x14ac:dyDescent="0.6">
      <c r="C36" s="293" t="s">
        <v>517</v>
      </c>
      <c r="D36" s="294"/>
      <c r="E36" s="294"/>
      <c r="F36" s="294"/>
      <c r="G36" s="294"/>
      <c r="H36" s="294"/>
      <c r="I36" s="294"/>
      <c r="J36" s="294"/>
      <c r="K36" s="294"/>
      <c r="L36" s="294"/>
      <c r="M36" s="294"/>
      <c r="N36" s="295"/>
      <c r="T36" s="3" t="s">
        <v>81</v>
      </c>
      <c r="U36" s="3">
        <v>7080</v>
      </c>
    </row>
    <row r="37" spans="3:21" ht="46.5" customHeight="1" x14ac:dyDescent="0.55000000000000004">
      <c r="C37" s="319" t="s">
        <v>605</v>
      </c>
      <c r="D37" s="320"/>
      <c r="E37" s="320"/>
      <c r="F37" s="320"/>
      <c r="G37" s="320"/>
      <c r="H37" s="320"/>
      <c r="I37" s="320"/>
      <c r="J37" s="320"/>
      <c r="K37" s="320"/>
      <c r="L37" s="320"/>
      <c r="M37" s="320"/>
      <c r="N37" s="321"/>
      <c r="T37" s="3" t="s">
        <v>83</v>
      </c>
      <c r="U37" s="3">
        <v>7082</v>
      </c>
    </row>
    <row r="38" spans="3:21" ht="44.25" customHeight="1" thickBot="1" x14ac:dyDescent="0.6">
      <c r="C38" s="318" t="s">
        <v>606</v>
      </c>
      <c r="D38" s="304"/>
      <c r="E38" s="304"/>
      <c r="F38" s="304"/>
      <c r="G38" s="304"/>
      <c r="H38" s="304"/>
      <c r="I38" s="304"/>
      <c r="J38" s="304"/>
      <c r="K38" s="304"/>
      <c r="L38" s="304"/>
      <c r="M38" s="304"/>
      <c r="N38" s="305"/>
      <c r="T38" s="3" t="s">
        <v>85</v>
      </c>
      <c r="U38" s="3">
        <v>7084</v>
      </c>
    </row>
    <row r="39" spans="3:21" x14ac:dyDescent="0.55000000000000004">
      <c r="C39" s="341"/>
      <c r="D39" s="341"/>
      <c r="E39" s="341"/>
      <c r="F39" s="341"/>
      <c r="G39" s="341"/>
      <c r="H39" s="341"/>
      <c r="I39" s="341"/>
      <c r="J39" s="341"/>
      <c r="K39" s="341"/>
      <c r="L39" s="341"/>
      <c r="M39" s="341"/>
      <c r="N39" s="341"/>
      <c r="T39" s="3" t="s">
        <v>87</v>
      </c>
      <c r="U39" s="3">
        <v>7086</v>
      </c>
    </row>
    <row r="40" spans="3:21" x14ac:dyDescent="0.55000000000000004">
      <c r="C40" s="242"/>
      <c r="D40" s="242"/>
      <c r="E40" s="242"/>
      <c r="F40" s="242"/>
      <c r="G40" s="242"/>
      <c r="H40" s="242"/>
      <c r="I40" s="242"/>
      <c r="J40" s="242"/>
      <c r="K40" s="242"/>
      <c r="L40" s="242"/>
      <c r="M40" s="242"/>
      <c r="N40" s="242"/>
      <c r="T40" s="3" t="s">
        <v>89</v>
      </c>
      <c r="U40" s="3">
        <v>7088</v>
      </c>
    </row>
    <row r="41" spans="3:21" ht="41.25" customHeight="1" x14ac:dyDescent="0.55000000000000004">
      <c r="T41" s="3" t="s">
        <v>91</v>
      </c>
      <c r="U41" s="3">
        <v>7090</v>
      </c>
    </row>
    <row r="42" spans="3:21" ht="37.5" customHeight="1" x14ac:dyDescent="0.55000000000000004">
      <c r="T42" s="3" t="s">
        <v>93</v>
      </c>
    </row>
    <row r="43" spans="3:21" ht="72.75" customHeight="1" x14ac:dyDescent="0.55000000000000004">
      <c r="T43" s="3" t="s">
        <v>95</v>
      </c>
    </row>
    <row r="44" spans="3:21" x14ac:dyDescent="0.55000000000000004">
      <c r="T44" s="3">
        <v>0</v>
      </c>
    </row>
    <row r="45" spans="3:21" x14ac:dyDescent="0.55000000000000004">
      <c r="T45" s="3">
        <v>0</v>
      </c>
    </row>
    <row r="46" spans="3:21" ht="15" customHeight="1" x14ac:dyDescent="0.55000000000000004">
      <c r="T46" s="3">
        <v>0</v>
      </c>
    </row>
    <row r="47" spans="3:21" x14ac:dyDescent="0.55000000000000004">
      <c r="T47" s="3">
        <v>0</v>
      </c>
    </row>
    <row r="48" spans="3:21" x14ac:dyDescent="0.55000000000000004">
      <c r="T48" s="3">
        <v>0</v>
      </c>
    </row>
    <row r="49" spans="20:20" ht="15" customHeight="1" x14ac:dyDescent="0.55000000000000004">
      <c r="T49" s="3">
        <v>0</v>
      </c>
    </row>
    <row r="50" spans="20:20" x14ac:dyDescent="0.55000000000000004">
      <c r="T50" s="3">
        <v>0</v>
      </c>
    </row>
    <row r="51" spans="20:20" ht="15.75" customHeight="1" x14ac:dyDescent="0.55000000000000004">
      <c r="T51" s="3">
        <v>0</v>
      </c>
    </row>
    <row r="52" spans="20:20" x14ac:dyDescent="0.55000000000000004">
      <c r="T52" s="3">
        <v>0</v>
      </c>
    </row>
    <row r="53" spans="20:20" x14ac:dyDescent="0.55000000000000004">
      <c r="T53" s="3">
        <v>0</v>
      </c>
    </row>
    <row r="54" spans="20:20" x14ac:dyDescent="0.55000000000000004">
      <c r="T54" s="3">
        <v>0</v>
      </c>
    </row>
    <row r="55" spans="20:20" x14ac:dyDescent="0.55000000000000004">
      <c r="T55" s="3">
        <v>0</v>
      </c>
    </row>
    <row r="56" spans="20:20" x14ac:dyDescent="0.55000000000000004">
      <c r="T56" s="3">
        <v>0</v>
      </c>
    </row>
  </sheetData>
  <sheetProtection algorithmName="SHA-512" hashValue="73WsGxZFcPzM814QG80bW8Va6oxsh4yE2raeKUvVnQNvLL4C8KICpkf5WrzBcvtOhNT4V4u4JzduGIe45pinUg==" saltValue="67+qsc7MpTqAxDTXaHAAAQ==" spinCount="100000" sheet="1" objects="1" scenarios="1"/>
  <protectedRanges>
    <protectedRange sqref="C28:N28 O9:O28" name="Range1"/>
    <protectedRange sqref="C9:N27" name="Range1_1"/>
  </protectedRanges>
  <mergeCells count="8">
    <mergeCell ref="C5:O5"/>
    <mergeCell ref="C39:N39"/>
    <mergeCell ref="C40:N40"/>
    <mergeCell ref="C33:N33"/>
    <mergeCell ref="C36:N36"/>
    <mergeCell ref="C37:N37"/>
    <mergeCell ref="C38:N38"/>
    <mergeCell ref="C32:N32"/>
  </mergeCells>
  <phoneticPr fontId="3" type="noConversion"/>
  <conditionalFormatting sqref="C33:N33">
    <cfRule type="cellIs" dxfId="6" priority="1" operator="equal">
      <formula>""</formula>
    </cfRule>
  </conditionalFormatting>
  <dataValidations count="2">
    <dataValidation type="decimal" operator="greaterThanOrEqual" allowBlank="1" showInputMessage="1" showErrorMessage="1" sqref="C9:N27" xr:uid="{00000000-0002-0000-0900-000001000000}">
      <formula1>0</formula1>
    </dataValidation>
    <dataValidation type="list" allowBlank="1" showInputMessage="1" showErrorMessage="1" sqref="A18:A27" xr:uid="{FFF4BA3C-D08C-4D18-A3A0-52191490E3F6}">
      <formula1>$U$10:$U$41</formula1>
    </dataValidation>
  </dataValidations>
  <pageMargins left="0.75" right="0.75" top="1" bottom="1" header="0.5" footer="0.5"/>
  <pageSetup scale="41"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T59"/>
  <sheetViews>
    <sheetView zoomScale="70" zoomScaleNormal="70" workbookViewId="0">
      <pane xSplit="2" ySplit="6" topLeftCell="C7" activePane="bottomRight" state="frozen"/>
      <selection activeCell="B1" sqref="B1"/>
      <selection pane="topRight" activeCell="B1" sqref="B1"/>
      <selection pane="bottomLeft" activeCell="B1" sqref="B1"/>
      <selection pane="bottomRight" activeCell="C41" sqref="C41"/>
    </sheetView>
  </sheetViews>
  <sheetFormatPr defaultColWidth="9.1640625" defaultRowHeight="17.399999999999999" x14ac:dyDescent="0.55000000000000004"/>
  <cols>
    <col min="1" max="1" width="11.1640625" style="3" customWidth="1"/>
    <col min="2" max="2" width="52.71875" style="3" customWidth="1"/>
    <col min="3" max="15" width="17" style="3" customWidth="1"/>
    <col min="16" max="17" width="9.1640625" style="3"/>
    <col min="18" max="18" width="9.1640625" style="3" customWidth="1"/>
    <col min="19" max="19" width="9.1640625" style="3" hidden="1" customWidth="1"/>
    <col min="20" max="20" width="19.1640625" style="3" hidden="1" customWidth="1"/>
    <col min="21" max="21" width="6.83203125" style="3" hidden="1" customWidth="1"/>
    <col min="22" max="26" width="9.1640625" style="3" hidden="1" customWidth="1"/>
    <col min="27" max="27" width="13.83203125" style="3" hidden="1" customWidth="1"/>
    <col min="28" max="28" width="15.71875" style="3" hidden="1" customWidth="1"/>
    <col min="29" max="29" width="17.27734375" style="3" hidden="1" customWidth="1"/>
    <col min="30" max="30" width="13.1640625" style="3" hidden="1" customWidth="1"/>
    <col min="31" max="31" width="5.5546875" style="3" hidden="1" customWidth="1"/>
    <col min="32" max="32" width="13.71875" style="3" hidden="1" customWidth="1"/>
    <col min="33" max="33" width="19.83203125" style="3" hidden="1" customWidth="1"/>
    <col min="34" max="34" width="22" style="3" hidden="1" customWidth="1"/>
    <col min="35" max="35" width="11.83203125" style="3" hidden="1" customWidth="1"/>
    <col min="36" max="38" width="12.27734375" style="3" hidden="1" customWidth="1"/>
    <col min="39" max="39" width="12.1640625" style="3" hidden="1" customWidth="1"/>
    <col min="40" max="40" width="12.27734375" style="3" hidden="1" customWidth="1"/>
    <col min="41" max="41" width="12.1640625" style="3" hidden="1" customWidth="1"/>
    <col min="42" max="43" width="12.27734375" style="3" hidden="1" customWidth="1"/>
    <col min="44" max="44" width="13.1640625" style="3" hidden="1" customWidth="1"/>
    <col min="45" max="45" width="12.5546875" style="3" hidden="1" customWidth="1"/>
    <col min="46" max="46" width="13.1640625" style="3" hidden="1" customWidth="1"/>
    <col min="47" max="47" width="9.1640625" style="3" customWidth="1"/>
    <col min="48" max="16384" width="9.1640625" style="3"/>
  </cols>
  <sheetData>
    <row r="1" spans="1:46" ht="17.7" x14ac:dyDescent="0.6">
      <c r="A1" s="60"/>
      <c r="G1" s="65" t="s">
        <v>0</v>
      </c>
      <c r="N1" s="66" t="s">
        <v>2</v>
      </c>
      <c r="O1" s="66">
        <f>Summary!B1</f>
        <v>35</v>
      </c>
    </row>
    <row r="2" spans="1:46" ht="17.7" x14ac:dyDescent="0.6">
      <c r="A2" s="60"/>
      <c r="G2" s="65" t="s">
        <v>1</v>
      </c>
    </row>
    <row r="3" spans="1:46" ht="17.7" x14ac:dyDescent="0.6">
      <c r="G3" s="65" t="str">
        <f>'Speech Contest'!G3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ht="17.7" x14ac:dyDescent="0.6">
      <c r="A7" s="74"/>
      <c r="D7" s="75"/>
      <c r="E7" s="75"/>
      <c r="F7" s="75"/>
      <c r="G7" s="75"/>
      <c r="H7" s="75"/>
      <c r="I7" s="75"/>
      <c r="J7" s="75"/>
      <c r="K7" s="75"/>
      <c r="L7" s="75"/>
      <c r="M7" s="75"/>
      <c r="N7" s="75"/>
      <c r="O7" s="75"/>
      <c r="AB7" s="165"/>
    </row>
    <row r="8" spans="1:46" ht="17.7" x14ac:dyDescent="0.6">
      <c r="A8" s="60" t="s">
        <v>129</v>
      </c>
      <c r="B8" s="65"/>
      <c r="D8" s="75"/>
      <c r="E8" s="75"/>
      <c r="F8" s="75"/>
      <c r="G8" s="75"/>
      <c r="H8" s="75"/>
      <c r="I8" s="75"/>
      <c r="J8" s="75"/>
      <c r="K8" s="75"/>
      <c r="L8" s="75"/>
      <c r="M8" s="75"/>
      <c r="N8" s="75"/>
      <c r="O8" s="75"/>
    </row>
    <row r="9" spans="1:46" x14ac:dyDescent="0.55000000000000004">
      <c r="A9" s="3">
        <v>7004</v>
      </c>
      <c r="B9" s="43" t="str">
        <f>IF(ISTEXT("Admin-"&amp;VLOOKUP(A9,'Chart of Accounts'!$B$5:$C$63,2,FALSE)),"Admin-"&amp;VLOOKUP(A9,'Chart of Accounts'!$B$5:$C$63,2,FALSE),"")</f>
        <v>Admin-Badges &amp; Pins</v>
      </c>
      <c r="C9" s="76"/>
      <c r="D9" s="76"/>
      <c r="E9" s="76"/>
      <c r="F9" s="76"/>
      <c r="G9" s="76"/>
      <c r="H9" s="76"/>
      <c r="I9" s="76"/>
      <c r="J9" s="76"/>
      <c r="K9" s="76"/>
      <c r="L9" s="76"/>
      <c r="M9" s="76"/>
      <c r="N9" s="76"/>
      <c r="O9" s="75">
        <f t="shared" ref="O9:O23" si="0">SUM(C9:N9)</f>
        <v>0</v>
      </c>
      <c r="T9" s="64" t="s">
        <v>227</v>
      </c>
      <c r="AA9" s="3" t="s">
        <v>170</v>
      </c>
      <c r="AB9" s="3" t="str">
        <f t="shared" ref="AB9:AB23" si="1">IF(A9="","",A9&amp;"-000000")</f>
        <v>7004-000000</v>
      </c>
      <c r="AC9" s="3">
        <v>900</v>
      </c>
      <c r="AD9" s="3" t="str">
        <f t="shared" ref="AD9:AD34" si="2">IF(LEN($O$1)=3,$O$1,IF(LEN($O$1)=2,0&amp;$O$1,IF(LEN($O$1)=1,0&amp;0&amp;$O$1,"ERROR")))</f>
        <v>035</v>
      </c>
      <c r="AG9" s="3">
        <v>110</v>
      </c>
      <c r="AH9" s="3" t="str">
        <f>Summary!$B$2</f>
        <v>USD</v>
      </c>
      <c r="AI9" s="3">
        <f t="shared" ref="AI9:AT22" si="3">IF(C9="",0,C9)</f>
        <v>0</v>
      </c>
      <c r="AJ9" s="3">
        <f t="shared" si="3"/>
        <v>0</v>
      </c>
      <c r="AK9" s="3">
        <f t="shared" si="3"/>
        <v>0</v>
      </c>
      <c r="AL9" s="3">
        <f t="shared" si="3"/>
        <v>0</v>
      </c>
      <c r="AM9" s="3">
        <f t="shared" si="3"/>
        <v>0</v>
      </c>
      <c r="AN9" s="3">
        <f t="shared" si="3"/>
        <v>0</v>
      </c>
      <c r="AO9" s="3">
        <f t="shared" si="3"/>
        <v>0</v>
      </c>
      <c r="AP9" s="3">
        <f t="shared" si="3"/>
        <v>0</v>
      </c>
      <c r="AQ9" s="3">
        <f t="shared" si="3"/>
        <v>0</v>
      </c>
      <c r="AR9" s="3">
        <f t="shared" si="3"/>
        <v>0</v>
      </c>
      <c r="AS9" s="3">
        <f t="shared" si="3"/>
        <v>0</v>
      </c>
      <c r="AT9" s="3">
        <f t="shared" si="3"/>
        <v>0</v>
      </c>
    </row>
    <row r="10" spans="1:46" x14ac:dyDescent="0.55000000000000004">
      <c r="A10" s="3">
        <v>7008</v>
      </c>
      <c r="B10" s="43" t="str">
        <f>IF(ISTEXT("Admin-"&amp;VLOOKUP(A10,'Chart of Accounts'!$B$5:$C$63,2,FALSE)),"Admin-"&amp;VLOOKUP(A10,'Chart of Accounts'!$B$5:$C$63,2,FALSE),"")</f>
        <v>Admin-Promotional Materials</v>
      </c>
      <c r="C10" s="76"/>
      <c r="D10" s="76"/>
      <c r="E10" s="76"/>
      <c r="F10" s="76"/>
      <c r="G10" s="76"/>
      <c r="H10" s="76"/>
      <c r="I10" s="76"/>
      <c r="J10" s="76"/>
      <c r="K10" s="76"/>
      <c r="L10" s="76"/>
      <c r="M10" s="76"/>
      <c r="N10" s="76"/>
      <c r="O10" s="75">
        <f t="shared" si="0"/>
        <v>0</v>
      </c>
      <c r="T10" s="3" t="s">
        <v>31</v>
      </c>
      <c r="U10" s="3">
        <v>7004</v>
      </c>
      <c r="AA10" s="3" t="s">
        <v>170</v>
      </c>
      <c r="AB10" s="3" t="str">
        <f t="shared" si="1"/>
        <v>7008-000000</v>
      </c>
      <c r="AC10" s="3">
        <v>900</v>
      </c>
      <c r="AD10" s="3" t="str">
        <f t="shared" si="2"/>
        <v>035</v>
      </c>
      <c r="AG10" s="3">
        <v>110</v>
      </c>
      <c r="AH10" s="3" t="str">
        <f>Summary!$B$2</f>
        <v>USD</v>
      </c>
      <c r="AI10" s="3">
        <f t="shared" si="3"/>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ht="19.5" customHeight="1" x14ac:dyDescent="0.55000000000000004">
      <c r="A11" s="3">
        <v>7010</v>
      </c>
      <c r="B11" s="43" t="str">
        <f>IF(ISTEXT("Admin-"&amp;VLOOKUP(A11,'Chart of Accounts'!$B$5:$C$63,2,FALSE)),"Admin-"&amp;VLOOKUP(A11,'Chart of Accounts'!$B$5:$C$63,2,FALSE),"")</f>
        <v>Admin-Awards Expense (Trophies, Plaques, Ribbons &amp; Certificates)</v>
      </c>
      <c r="C11" s="76"/>
      <c r="D11" s="76"/>
      <c r="E11" s="76"/>
      <c r="F11" s="76"/>
      <c r="G11" s="76"/>
      <c r="H11" s="76"/>
      <c r="I11" s="76"/>
      <c r="J11" s="76"/>
      <c r="K11" s="76"/>
      <c r="L11" s="76"/>
      <c r="M11" s="76"/>
      <c r="N11" s="76"/>
      <c r="O11" s="75">
        <f t="shared" si="0"/>
        <v>0</v>
      </c>
      <c r="T11" s="3" t="s">
        <v>33</v>
      </c>
      <c r="U11" s="3">
        <v>7006</v>
      </c>
      <c r="AA11" s="3" t="s">
        <v>170</v>
      </c>
      <c r="AB11" s="3" t="str">
        <f t="shared" si="1"/>
        <v>7010-000000</v>
      </c>
      <c r="AC11" s="3">
        <v>900</v>
      </c>
      <c r="AD11" s="3" t="str">
        <f t="shared" si="2"/>
        <v>035</v>
      </c>
      <c r="AG11" s="3">
        <v>110</v>
      </c>
      <c r="AH11" s="3" t="str">
        <f>Summary!$B$2</f>
        <v>USD</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ht="19.5" customHeight="1" x14ac:dyDescent="0.55000000000000004">
      <c r="A12" s="3">
        <v>7012</v>
      </c>
      <c r="B12" s="43" t="str">
        <f>IF(ISTEXT("Admin-"&amp;VLOOKUP(A12,'Chart of Accounts'!$B$5:$C$63,2,FALSE)),"Admin-"&amp;VLOOKUP(A12,'Chart of Accounts'!$B$5:$C$63,2,FALSE),"")</f>
        <v>Admin-Supplies &amp; Stationery Expense</v>
      </c>
      <c r="C12" s="76"/>
      <c r="D12" s="76"/>
      <c r="E12" s="76"/>
      <c r="F12" s="76"/>
      <c r="G12" s="76"/>
      <c r="H12" s="76"/>
      <c r="I12" s="76"/>
      <c r="J12" s="76"/>
      <c r="K12" s="76"/>
      <c r="L12" s="76"/>
      <c r="M12" s="76"/>
      <c r="N12" s="76"/>
      <c r="O12" s="75">
        <f t="shared" si="0"/>
        <v>0</v>
      </c>
      <c r="T12" s="3" t="s">
        <v>35</v>
      </c>
      <c r="U12" s="3">
        <v>7008</v>
      </c>
      <c r="AA12" s="3" t="s">
        <v>170</v>
      </c>
      <c r="AB12" s="3" t="str">
        <f t="shared" si="1"/>
        <v>7012-000000</v>
      </c>
      <c r="AC12" s="3">
        <v>900</v>
      </c>
      <c r="AD12" s="3" t="str">
        <f t="shared" si="2"/>
        <v>035</v>
      </c>
      <c r="AG12" s="3">
        <v>110</v>
      </c>
      <c r="AH12" s="3" t="str">
        <f>Summary!$B$2</f>
        <v>USD</v>
      </c>
      <c r="AI12" s="3">
        <f t="shared" si="3"/>
        <v>0</v>
      </c>
      <c r="AJ12" s="3">
        <f t="shared" si="3"/>
        <v>0</v>
      </c>
      <c r="AK12" s="3">
        <f t="shared" si="3"/>
        <v>0</v>
      </c>
      <c r="AL12" s="3">
        <f t="shared" si="3"/>
        <v>0</v>
      </c>
      <c r="AM12" s="3">
        <f t="shared" si="3"/>
        <v>0</v>
      </c>
      <c r="AN12" s="3">
        <f t="shared" si="3"/>
        <v>0</v>
      </c>
      <c r="AO12" s="3">
        <f t="shared" si="3"/>
        <v>0</v>
      </c>
      <c r="AP12" s="3">
        <f t="shared" si="3"/>
        <v>0</v>
      </c>
      <c r="AQ12" s="3">
        <f t="shared" si="3"/>
        <v>0</v>
      </c>
      <c r="AR12" s="3">
        <f t="shared" si="3"/>
        <v>0</v>
      </c>
      <c r="AS12" s="3">
        <f t="shared" si="3"/>
        <v>0</v>
      </c>
      <c r="AT12" s="3">
        <f t="shared" si="3"/>
        <v>0</v>
      </c>
    </row>
    <row r="13" spans="1:46" ht="19.5" customHeight="1" x14ac:dyDescent="0.55000000000000004">
      <c r="A13" s="3">
        <v>7014</v>
      </c>
      <c r="B13" s="43" t="str">
        <f>IF(ISTEXT("Admin-"&amp;VLOOKUP(A13,'Chart of Accounts'!$B$5:$C$63,2,FALSE)),"Admin-"&amp;VLOOKUP(A13,'Chart of Accounts'!$B$5:$C$63,2,FALSE),"")</f>
        <v>Admin-Room Rental Event Expense</v>
      </c>
      <c r="C13" s="76"/>
      <c r="D13" s="76"/>
      <c r="E13" s="76"/>
      <c r="F13" s="76"/>
      <c r="G13" s="76"/>
      <c r="H13" s="76"/>
      <c r="I13" s="76"/>
      <c r="J13" s="76"/>
      <c r="K13" s="76"/>
      <c r="L13" s="76"/>
      <c r="M13" s="76"/>
      <c r="N13" s="76"/>
      <c r="O13" s="75">
        <f t="shared" si="0"/>
        <v>0</v>
      </c>
      <c r="T13" s="3" t="s">
        <v>37</v>
      </c>
      <c r="U13" s="3">
        <v>7010</v>
      </c>
      <c r="AA13" s="3" t="s">
        <v>170</v>
      </c>
      <c r="AB13" s="3" t="str">
        <f t="shared" si="1"/>
        <v>7014-000000</v>
      </c>
      <c r="AC13" s="3">
        <v>900</v>
      </c>
      <c r="AD13" s="3" t="str">
        <f t="shared" si="2"/>
        <v>035</v>
      </c>
      <c r="AG13" s="3">
        <v>110</v>
      </c>
      <c r="AH13" s="3" t="str">
        <f>Summary!$B$2</f>
        <v>USD</v>
      </c>
      <c r="AI13" s="3">
        <f t="shared" si="3"/>
        <v>0</v>
      </c>
      <c r="AJ13" s="3">
        <f t="shared" si="3"/>
        <v>0</v>
      </c>
      <c r="AK13" s="3">
        <f t="shared" si="3"/>
        <v>0</v>
      </c>
      <c r="AL13" s="3">
        <f t="shared" si="3"/>
        <v>0</v>
      </c>
      <c r="AM13" s="3">
        <f t="shared" si="3"/>
        <v>0</v>
      </c>
      <c r="AN13" s="3">
        <f t="shared" si="3"/>
        <v>0</v>
      </c>
      <c r="AO13" s="3">
        <f t="shared" si="3"/>
        <v>0</v>
      </c>
      <c r="AP13" s="3">
        <f t="shared" si="3"/>
        <v>0</v>
      </c>
      <c r="AQ13" s="3">
        <f t="shared" si="3"/>
        <v>0</v>
      </c>
      <c r="AR13" s="3">
        <f t="shared" si="3"/>
        <v>0</v>
      </c>
      <c r="AS13" s="3">
        <f t="shared" si="3"/>
        <v>0</v>
      </c>
      <c r="AT13" s="3">
        <f t="shared" si="3"/>
        <v>0</v>
      </c>
    </row>
    <row r="14" spans="1:46" ht="19.5" customHeight="1" x14ac:dyDescent="0.55000000000000004">
      <c r="A14" s="3">
        <v>7020</v>
      </c>
      <c r="B14" s="43" t="str">
        <f>IF(ISTEXT("Admin-"&amp;VLOOKUP(A14,'Chart of Accounts'!$B$5:$C$63,2,FALSE)),"Admin-"&amp;VLOOKUP(A14,'Chart of Accounts'!$B$5:$C$63,2,FALSE),"")</f>
        <v>Admin-Printing Expense</v>
      </c>
      <c r="C14" s="76"/>
      <c r="D14" s="76"/>
      <c r="E14" s="76"/>
      <c r="F14" s="76"/>
      <c r="G14" s="76"/>
      <c r="H14" s="76"/>
      <c r="I14" s="76"/>
      <c r="J14" s="76"/>
      <c r="K14" s="76"/>
      <c r="L14" s="76"/>
      <c r="M14" s="76"/>
      <c r="N14" s="76"/>
      <c r="O14" s="75">
        <f t="shared" si="0"/>
        <v>0</v>
      </c>
      <c r="T14" s="3" t="s">
        <v>39</v>
      </c>
      <c r="U14" s="3">
        <v>7012</v>
      </c>
      <c r="AA14" s="3" t="s">
        <v>170</v>
      </c>
      <c r="AB14" s="3" t="str">
        <f t="shared" si="1"/>
        <v>7020-000000</v>
      </c>
      <c r="AC14" s="3">
        <v>900</v>
      </c>
      <c r="AD14" s="3" t="str">
        <f t="shared" si="2"/>
        <v>035</v>
      </c>
      <c r="AG14" s="3">
        <v>110</v>
      </c>
      <c r="AH14" s="3" t="str">
        <f>Summary!$B$2</f>
        <v>USD</v>
      </c>
      <c r="AI14" s="3">
        <f t="shared" si="3"/>
        <v>0</v>
      </c>
      <c r="AJ14" s="3">
        <f t="shared" si="3"/>
        <v>0</v>
      </c>
      <c r="AK14" s="3">
        <f t="shared" si="3"/>
        <v>0</v>
      </c>
      <c r="AL14" s="3">
        <f t="shared" si="3"/>
        <v>0</v>
      </c>
      <c r="AM14" s="3">
        <f t="shared" si="3"/>
        <v>0</v>
      </c>
      <c r="AN14" s="3">
        <f t="shared" si="3"/>
        <v>0</v>
      </c>
      <c r="AO14" s="3">
        <f t="shared" si="3"/>
        <v>0</v>
      </c>
      <c r="AP14" s="3">
        <f t="shared" si="3"/>
        <v>0</v>
      </c>
      <c r="AQ14" s="3">
        <f t="shared" si="3"/>
        <v>0</v>
      </c>
      <c r="AR14" s="3">
        <f t="shared" si="3"/>
        <v>0</v>
      </c>
      <c r="AS14" s="3">
        <f t="shared" si="3"/>
        <v>0</v>
      </c>
      <c r="AT14" s="3">
        <f t="shared" si="3"/>
        <v>0</v>
      </c>
    </row>
    <row r="15" spans="1:46" ht="19.5" customHeight="1" x14ac:dyDescent="0.55000000000000004">
      <c r="A15" s="3">
        <v>7022</v>
      </c>
      <c r="B15" s="43" t="str">
        <f>IF(ISTEXT("Admin-"&amp;VLOOKUP(A15,'Chart of Accounts'!$B$5:$C$63,2,FALSE)),"Admin-"&amp;VLOOKUP(A15,'Chart of Accounts'!$B$5:$C$63,2,FALSE),"")</f>
        <v>Admin-Audio Visual Expense</v>
      </c>
      <c r="C15" s="76"/>
      <c r="D15" s="76"/>
      <c r="E15" s="76"/>
      <c r="F15" s="76"/>
      <c r="G15" s="76"/>
      <c r="H15" s="76"/>
      <c r="I15" s="76"/>
      <c r="J15" s="76"/>
      <c r="K15" s="76"/>
      <c r="L15" s="76"/>
      <c r="M15" s="76"/>
      <c r="N15" s="76"/>
      <c r="O15" s="75">
        <f t="shared" si="0"/>
        <v>0</v>
      </c>
      <c r="T15" s="3" t="s">
        <v>41</v>
      </c>
      <c r="U15" s="3">
        <v>7014</v>
      </c>
      <c r="AA15" s="3" t="s">
        <v>170</v>
      </c>
      <c r="AB15" s="3" t="str">
        <f t="shared" si="1"/>
        <v>7022-000000</v>
      </c>
      <c r="AC15" s="3">
        <v>900</v>
      </c>
      <c r="AD15" s="3" t="str">
        <f t="shared" si="2"/>
        <v>035</v>
      </c>
      <c r="AG15" s="3">
        <v>110</v>
      </c>
      <c r="AH15" s="3" t="str">
        <f>Summary!$B$2</f>
        <v>USD</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c r="AT15" s="3">
        <f t="shared" si="3"/>
        <v>0</v>
      </c>
    </row>
    <row r="16" spans="1:46" ht="19.5" customHeight="1" x14ac:dyDescent="0.55000000000000004">
      <c r="A16" s="3">
        <v>7026</v>
      </c>
      <c r="B16" s="43" t="str">
        <f>IF(ISTEXT("Admin-"&amp;VLOOKUP(A16,'Chart of Accounts'!$B$5:$C$63,2,FALSE)),"Admin-"&amp;VLOOKUP(A16,'Chart of Accounts'!$B$5:$C$63,2,FALSE),"")</f>
        <v>Admin-Website Expense</v>
      </c>
      <c r="C16" s="76"/>
      <c r="D16" s="76"/>
      <c r="E16" s="76">
        <v>150</v>
      </c>
      <c r="F16" s="76"/>
      <c r="G16" s="76"/>
      <c r="H16" s="76"/>
      <c r="I16" s="76"/>
      <c r="J16" s="76"/>
      <c r="K16" s="76"/>
      <c r="L16" s="76">
        <v>50</v>
      </c>
      <c r="M16" s="76"/>
      <c r="N16" s="76"/>
      <c r="O16" s="75">
        <f t="shared" si="0"/>
        <v>200</v>
      </c>
      <c r="T16" s="3" t="s">
        <v>43</v>
      </c>
      <c r="U16" s="3">
        <v>7018</v>
      </c>
      <c r="AA16" s="3" t="s">
        <v>170</v>
      </c>
      <c r="AB16" s="3" t="str">
        <f t="shared" si="1"/>
        <v>7026-000000</v>
      </c>
      <c r="AC16" s="3">
        <v>900</v>
      </c>
      <c r="AD16" s="3" t="str">
        <f t="shared" si="2"/>
        <v>035</v>
      </c>
      <c r="AG16" s="3">
        <v>110</v>
      </c>
      <c r="AH16" s="3" t="str">
        <f>Summary!$B$2</f>
        <v>USD</v>
      </c>
      <c r="AI16" s="3">
        <f t="shared" si="3"/>
        <v>0</v>
      </c>
      <c r="AJ16" s="3">
        <f t="shared" si="3"/>
        <v>0</v>
      </c>
      <c r="AK16" s="3">
        <f t="shared" si="3"/>
        <v>150</v>
      </c>
      <c r="AL16" s="3">
        <f t="shared" si="3"/>
        <v>0</v>
      </c>
      <c r="AM16" s="3">
        <f t="shared" si="3"/>
        <v>0</v>
      </c>
      <c r="AN16" s="3">
        <f t="shared" si="3"/>
        <v>0</v>
      </c>
      <c r="AO16" s="3">
        <f t="shared" si="3"/>
        <v>0</v>
      </c>
      <c r="AP16" s="3">
        <f t="shared" si="3"/>
        <v>0</v>
      </c>
      <c r="AQ16" s="3">
        <f t="shared" si="3"/>
        <v>0</v>
      </c>
      <c r="AR16" s="3">
        <f t="shared" si="3"/>
        <v>50</v>
      </c>
      <c r="AS16" s="3">
        <f t="shared" si="3"/>
        <v>0</v>
      </c>
      <c r="AT16" s="3">
        <f t="shared" si="3"/>
        <v>0</v>
      </c>
    </row>
    <row r="17" spans="1:46" ht="19.5" customHeight="1" x14ac:dyDescent="0.55000000000000004">
      <c r="A17" s="3">
        <v>7030</v>
      </c>
      <c r="B17" s="43" t="str">
        <f>IF(ISTEXT("Admin-"&amp;VLOOKUP(A17,'Chart of Accounts'!$B$5:$C$63,2,FALSE)),"Admin-"&amp;VLOOKUP(A17,'Chart of Accounts'!$B$5:$C$63,2,FALSE),"")</f>
        <v>Admin-Photocopying Expense</v>
      </c>
      <c r="C17" s="76"/>
      <c r="D17" s="76"/>
      <c r="E17" s="76"/>
      <c r="F17" s="76"/>
      <c r="G17" s="76"/>
      <c r="H17" s="76"/>
      <c r="I17" s="76"/>
      <c r="J17" s="76"/>
      <c r="K17" s="76"/>
      <c r="L17" s="76"/>
      <c r="M17" s="76"/>
      <c r="N17" s="76"/>
      <c r="O17" s="75">
        <f t="shared" si="0"/>
        <v>0</v>
      </c>
      <c r="T17" s="3" t="s">
        <v>45</v>
      </c>
      <c r="U17" s="3">
        <v>7020</v>
      </c>
      <c r="AA17" s="3" t="s">
        <v>170</v>
      </c>
      <c r="AB17" s="3" t="str">
        <f t="shared" si="1"/>
        <v>7030-000000</v>
      </c>
      <c r="AC17" s="3">
        <v>900</v>
      </c>
      <c r="AD17" s="3" t="str">
        <f t="shared" si="2"/>
        <v>035</v>
      </c>
      <c r="AG17" s="3">
        <v>110</v>
      </c>
      <c r="AH17" s="3" t="str">
        <f>Summary!$B$2</f>
        <v>USD</v>
      </c>
      <c r="AI17" s="3">
        <f t="shared" si="3"/>
        <v>0</v>
      </c>
      <c r="AJ17" s="3">
        <f t="shared" si="3"/>
        <v>0</v>
      </c>
      <c r="AK17" s="3">
        <f t="shared" si="3"/>
        <v>0</v>
      </c>
      <c r="AL17" s="3">
        <f t="shared" si="3"/>
        <v>0</v>
      </c>
      <c r="AM17" s="3">
        <f t="shared" si="3"/>
        <v>0</v>
      </c>
      <c r="AN17" s="3">
        <f t="shared" si="3"/>
        <v>0</v>
      </c>
      <c r="AO17" s="3">
        <f t="shared" si="3"/>
        <v>0</v>
      </c>
      <c r="AP17" s="3">
        <f t="shared" si="3"/>
        <v>0</v>
      </c>
      <c r="AQ17" s="3">
        <f t="shared" si="3"/>
        <v>0</v>
      </c>
      <c r="AR17" s="3">
        <f t="shared" si="3"/>
        <v>0</v>
      </c>
      <c r="AS17" s="3">
        <f t="shared" si="3"/>
        <v>0</v>
      </c>
      <c r="AT17" s="3">
        <f t="shared" si="3"/>
        <v>0</v>
      </c>
    </row>
    <row r="18" spans="1:46" ht="19.5" customHeight="1" x14ac:dyDescent="0.55000000000000004">
      <c r="A18" s="3">
        <v>7032</v>
      </c>
      <c r="B18" s="43" t="str">
        <f>IF(ISTEXT("Admin-"&amp;VLOOKUP(A18,'Chart of Accounts'!$B$5:$C$63,2,FALSE)),"Admin-"&amp;VLOOKUP(A18,'Chart of Accounts'!$B$5:$C$63,2,FALSE),"")</f>
        <v>Admin-Telephone Expense</v>
      </c>
      <c r="C18" s="76"/>
      <c r="D18" s="76"/>
      <c r="E18" s="76"/>
      <c r="F18" s="76"/>
      <c r="G18" s="76"/>
      <c r="H18" s="76"/>
      <c r="I18" s="76"/>
      <c r="J18" s="76"/>
      <c r="K18" s="76"/>
      <c r="L18" s="76"/>
      <c r="M18" s="76"/>
      <c r="N18" s="76"/>
      <c r="O18" s="75">
        <f t="shared" si="0"/>
        <v>0</v>
      </c>
      <c r="T18" s="3" t="s">
        <v>47</v>
      </c>
      <c r="U18" s="3">
        <v>7022</v>
      </c>
      <c r="AA18" s="3" t="s">
        <v>170</v>
      </c>
      <c r="AB18" s="3" t="str">
        <f t="shared" si="1"/>
        <v>7032-000000</v>
      </c>
      <c r="AC18" s="3">
        <v>900</v>
      </c>
      <c r="AD18" s="3" t="str">
        <f t="shared" si="2"/>
        <v>035</v>
      </c>
      <c r="AG18" s="3">
        <v>110</v>
      </c>
      <c r="AH18" s="3" t="str">
        <f>Summary!$B$2</f>
        <v>USD</v>
      </c>
      <c r="AI18" s="3">
        <f t="shared" si="3"/>
        <v>0</v>
      </c>
      <c r="AJ18" s="3">
        <f t="shared" si="3"/>
        <v>0</v>
      </c>
      <c r="AK18" s="3">
        <f t="shared" si="3"/>
        <v>0</v>
      </c>
      <c r="AL18" s="3">
        <f t="shared" si="3"/>
        <v>0</v>
      </c>
      <c r="AM18" s="3">
        <f t="shared" si="3"/>
        <v>0</v>
      </c>
      <c r="AN18" s="3">
        <f t="shared" si="3"/>
        <v>0</v>
      </c>
      <c r="AO18" s="3">
        <f t="shared" si="3"/>
        <v>0</v>
      </c>
      <c r="AP18" s="3">
        <f t="shared" si="3"/>
        <v>0</v>
      </c>
      <c r="AQ18" s="3">
        <f t="shared" si="3"/>
        <v>0</v>
      </c>
      <c r="AR18" s="3">
        <f t="shared" si="3"/>
        <v>0</v>
      </c>
      <c r="AS18" s="3">
        <f t="shared" si="3"/>
        <v>0</v>
      </c>
      <c r="AT18" s="3">
        <f t="shared" si="3"/>
        <v>0</v>
      </c>
    </row>
    <row r="19" spans="1:46" ht="19.5" customHeight="1" x14ac:dyDescent="0.55000000000000004">
      <c r="A19" s="3">
        <v>7034</v>
      </c>
      <c r="B19" s="43" t="str">
        <f>IF(ISTEXT("Admin-"&amp;VLOOKUP(A19,'Chart of Accounts'!$B$5:$C$63,2,FALSE)),"Admin-"&amp;VLOOKUP(A19,'Chart of Accounts'!$B$5:$C$63,2,FALSE),"")</f>
        <v>Admin-Conference Calls &amp; Webinars Expense</v>
      </c>
      <c r="C19" s="76">
        <v>75</v>
      </c>
      <c r="D19" s="76">
        <v>75</v>
      </c>
      <c r="E19" s="76">
        <v>75</v>
      </c>
      <c r="F19" s="76">
        <v>75</v>
      </c>
      <c r="G19" s="76">
        <v>75</v>
      </c>
      <c r="H19" s="76">
        <v>75</v>
      </c>
      <c r="I19" s="76">
        <v>75</v>
      </c>
      <c r="J19" s="76">
        <v>75</v>
      </c>
      <c r="K19" s="76">
        <v>75</v>
      </c>
      <c r="L19" s="76">
        <v>75</v>
      </c>
      <c r="M19" s="76">
        <v>75</v>
      </c>
      <c r="N19" s="76">
        <v>75</v>
      </c>
      <c r="O19" s="75">
        <f t="shared" si="0"/>
        <v>900</v>
      </c>
      <c r="T19" s="3" t="s">
        <v>49</v>
      </c>
      <c r="U19" s="3">
        <v>7024</v>
      </c>
      <c r="AA19" s="3" t="s">
        <v>170</v>
      </c>
      <c r="AB19" s="3" t="str">
        <f t="shared" si="1"/>
        <v>7034-000000</v>
      </c>
      <c r="AC19" s="3">
        <v>900</v>
      </c>
      <c r="AD19" s="3" t="str">
        <f t="shared" si="2"/>
        <v>035</v>
      </c>
      <c r="AG19" s="3">
        <v>110</v>
      </c>
      <c r="AH19" s="3" t="str">
        <f>Summary!$B$2</f>
        <v>USD</v>
      </c>
      <c r="AI19" s="3">
        <f t="shared" si="3"/>
        <v>75</v>
      </c>
      <c r="AJ19" s="3">
        <f t="shared" si="3"/>
        <v>75</v>
      </c>
      <c r="AK19" s="3">
        <f t="shared" si="3"/>
        <v>75</v>
      </c>
      <c r="AL19" s="3">
        <f t="shared" si="3"/>
        <v>75</v>
      </c>
      <c r="AM19" s="3">
        <f t="shared" si="3"/>
        <v>75</v>
      </c>
      <c r="AN19" s="3">
        <f t="shared" si="3"/>
        <v>75</v>
      </c>
      <c r="AO19" s="3">
        <f t="shared" si="3"/>
        <v>75</v>
      </c>
      <c r="AP19" s="3">
        <f t="shared" si="3"/>
        <v>75</v>
      </c>
      <c r="AQ19" s="3">
        <f t="shared" si="3"/>
        <v>75</v>
      </c>
      <c r="AR19" s="3">
        <f t="shared" si="3"/>
        <v>75</v>
      </c>
      <c r="AS19" s="3">
        <f t="shared" si="3"/>
        <v>75</v>
      </c>
      <c r="AT19" s="3">
        <f t="shared" si="3"/>
        <v>75</v>
      </c>
    </row>
    <row r="20" spans="1:46" ht="19.5" customHeight="1" x14ac:dyDescent="0.55000000000000004">
      <c r="A20" s="3">
        <v>7044</v>
      </c>
      <c r="B20" s="43" t="str">
        <f>IF(ISTEXT("Admin-"&amp;VLOOKUP(A20,'Chart of Accounts'!$B$5:$C$63,2,FALSE)),"Admin-"&amp;VLOOKUP(A20,'Chart of Accounts'!$B$5:$C$63,2,FALSE),"")</f>
        <v>Admin-Postage &amp; Shipping Expense</v>
      </c>
      <c r="C20" s="76">
        <v>100</v>
      </c>
      <c r="D20" s="76">
        <v>100</v>
      </c>
      <c r="E20" s="76">
        <v>100</v>
      </c>
      <c r="F20" s="76">
        <v>100</v>
      </c>
      <c r="G20" s="76">
        <v>100</v>
      </c>
      <c r="H20" s="76">
        <v>100</v>
      </c>
      <c r="I20" s="76">
        <v>100</v>
      </c>
      <c r="J20" s="76">
        <v>100</v>
      </c>
      <c r="K20" s="76">
        <v>100</v>
      </c>
      <c r="L20" s="76">
        <v>100</v>
      </c>
      <c r="M20" s="76">
        <v>100</v>
      </c>
      <c r="N20" s="76">
        <v>100</v>
      </c>
      <c r="O20" s="75">
        <f t="shared" si="0"/>
        <v>1200</v>
      </c>
      <c r="T20" s="3" t="s">
        <v>51</v>
      </c>
      <c r="U20" s="3">
        <v>7026</v>
      </c>
      <c r="AA20" s="3" t="s">
        <v>170</v>
      </c>
      <c r="AB20" s="3" t="str">
        <f t="shared" si="1"/>
        <v>7044-000000</v>
      </c>
      <c r="AC20" s="3">
        <v>900</v>
      </c>
      <c r="AD20" s="3" t="str">
        <f t="shared" si="2"/>
        <v>035</v>
      </c>
      <c r="AG20" s="3">
        <v>110</v>
      </c>
      <c r="AH20" s="3" t="str">
        <f>Summary!$B$2</f>
        <v>USD</v>
      </c>
      <c r="AI20" s="3">
        <f t="shared" si="3"/>
        <v>100</v>
      </c>
      <c r="AJ20" s="3">
        <f t="shared" si="3"/>
        <v>100</v>
      </c>
      <c r="AK20" s="3">
        <f t="shared" si="3"/>
        <v>100</v>
      </c>
      <c r="AL20" s="3">
        <f t="shared" si="3"/>
        <v>100</v>
      </c>
      <c r="AM20" s="3">
        <f t="shared" si="3"/>
        <v>100</v>
      </c>
      <c r="AN20" s="3">
        <f t="shared" si="3"/>
        <v>100</v>
      </c>
      <c r="AO20" s="3">
        <f t="shared" si="3"/>
        <v>100</v>
      </c>
      <c r="AP20" s="3">
        <f t="shared" si="3"/>
        <v>100</v>
      </c>
      <c r="AQ20" s="3">
        <f t="shared" si="3"/>
        <v>100</v>
      </c>
      <c r="AR20" s="3">
        <f t="shared" si="3"/>
        <v>100</v>
      </c>
      <c r="AS20" s="3">
        <f t="shared" si="3"/>
        <v>100</v>
      </c>
      <c r="AT20" s="3">
        <f t="shared" si="3"/>
        <v>100</v>
      </c>
    </row>
    <row r="21" spans="1:46" ht="19.5" customHeight="1" x14ac:dyDescent="0.55000000000000004">
      <c r="A21" s="3">
        <v>7046</v>
      </c>
      <c r="B21" s="43" t="str">
        <f>IF(ISTEXT("Admin-"&amp;VLOOKUP(A21,'Chart of Accounts'!$B$5:$C$63,2,FALSE)),"Admin-"&amp;VLOOKUP(A21,'Chart of Accounts'!$B$5:$C$63,2,FALSE),"")</f>
        <v>Admin-Express Mail/Courier Expense</v>
      </c>
      <c r="C21" s="76"/>
      <c r="D21" s="76"/>
      <c r="E21" s="76"/>
      <c r="F21" s="76"/>
      <c r="G21" s="76"/>
      <c r="H21" s="76"/>
      <c r="I21" s="76"/>
      <c r="J21" s="76"/>
      <c r="K21" s="76"/>
      <c r="L21" s="76"/>
      <c r="M21" s="76"/>
      <c r="N21" s="76"/>
      <c r="O21" s="75">
        <f t="shared" si="0"/>
        <v>0</v>
      </c>
      <c r="T21" s="3" t="s">
        <v>53</v>
      </c>
      <c r="U21" s="3">
        <v>7028</v>
      </c>
      <c r="AA21" s="3" t="s">
        <v>170</v>
      </c>
      <c r="AB21" s="3" t="str">
        <f t="shared" si="1"/>
        <v>7046-000000</v>
      </c>
      <c r="AC21" s="3">
        <v>900</v>
      </c>
      <c r="AD21" s="3" t="str">
        <f t="shared" si="2"/>
        <v>035</v>
      </c>
      <c r="AG21" s="3">
        <v>110</v>
      </c>
      <c r="AH21" s="3" t="str">
        <f>Summary!$B$2</f>
        <v>USD</v>
      </c>
      <c r="AI21" s="3">
        <f t="shared" si="3"/>
        <v>0</v>
      </c>
      <c r="AJ21" s="3">
        <f t="shared" si="3"/>
        <v>0</v>
      </c>
      <c r="AK21" s="3">
        <f t="shared" si="3"/>
        <v>0</v>
      </c>
      <c r="AL21" s="3">
        <f t="shared" si="3"/>
        <v>0</v>
      </c>
      <c r="AM21" s="3">
        <f t="shared" si="3"/>
        <v>0</v>
      </c>
      <c r="AN21" s="3">
        <f t="shared" si="3"/>
        <v>0</v>
      </c>
      <c r="AO21" s="3">
        <f t="shared" si="3"/>
        <v>0</v>
      </c>
      <c r="AP21" s="3">
        <f t="shared" si="3"/>
        <v>0</v>
      </c>
      <c r="AQ21" s="3">
        <f t="shared" si="3"/>
        <v>0</v>
      </c>
      <c r="AR21" s="3">
        <f t="shared" si="3"/>
        <v>0</v>
      </c>
      <c r="AS21" s="3">
        <f t="shared" si="3"/>
        <v>0</v>
      </c>
      <c r="AT21" s="3">
        <f t="shared" si="3"/>
        <v>0</v>
      </c>
    </row>
    <row r="22" spans="1:46" ht="19.5" customHeight="1" x14ac:dyDescent="0.55000000000000004">
      <c r="A22" s="3">
        <v>7048</v>
      </c>
      <c r="B22" s="43" t="str">
        <f>IF(ISTEXT("Admin-"&amp;VLOOKUP(A22,'Chart of Accounts'!$B$5:$C$63,2,FALSE)),"Admin-"&amp;VLOOKUP(A22,'Chart of Accounts'!$B$5:$C$63,2,FALSE),"")</f>
        <v>Admin-Equipment Purchase Expense (Less than $500)</v>
      </c>
      <c r="C22" s="76"/>
      <c r="D22" s="76"/>
      <c r="E22" s="76"/>
      <c r="F22" s="76"/>
      <c r="G22" s="76"/>
      <c r="H22" s="76"/>
      <c r="I22" s="76"/>
      <c r="J22" s="76"/>
      <c r="K22" s="76"/>
      <c r="L22" s="76"/>
      <c r="M22" s="76"/>
      <c r="N22" s="76"/>
      <c r="O22" s="75">
        <f t="shared" si="0"/>
        <v>0</v>
      </c>
      <c r="T22" s="3" t="s">
        <v>55</v>
      </c>
      <c r="U22" s="3">
        <v>7030</v>
      </c>
      <c r="AA22" s="3" t="s">
        <v>170</v>
      </c>
      <c r="AB22" s="3" t="str">
        <f t="shared" si="1"/>
        <v>7048-000000</v>
      </c>
      <c r="AC22" s="3">
        <v>900</v>
      </c>
      <c r="AD22" s="3" t="str">
        <f t="shared" si="2"/>
        <v>035</v>
      </c>
      <c r="AG22" s="3">
        <v>110</v>
      </c>
      <c r="AH22" s="3" t="str">
        <f>Summary!$B$2</f>
        <v>USD</v>
      </c>
      <c r="AI22" s="3">
        <f t="shared" si="3"/>
        <v>0</v>
      </c>
      <c r="AJ22" s="3">
        <f t="shared" si="3"/>
        <v>0</v>
      </c>
      <c r="AK22" s="3">
        <f t="shared" si="3"/>
        <v>0</v>
      </c>
      <c r="AL22" s="3">
        <f t="shared" si="3"/>
        <v>0</v>
      </c>
      <c r="AM22" s="3">
        <f t="shared" si="3"/>
        <v>0</v>
      </c>
      <c r="AN22" s="3">
        <f t="shared" si="3"/>
        <v>0</v>
      </c>
      <c r="AO22" s="3">
        <f t="shared" si="3"/>
        <v>0</v>
      </c>
      <c r="AP22" s="3">
        <f t="shared" si="3"/>
        <v>0</v>
      </c>
      <c r="AQ22" s="3">
        <f t="shared" si="3"/>
        <v>0</v>
      </c>
      <c r="AR22" s="3">
        <f t="shared" si="3"/>
        <v>0</v>
      </c>
      <c r="AS22" s="3">
        <f t="shared" si="3"/>
        <v>0</v>
      </c>
      <c r="AT22" s="3">
        <f t="shared" si="3"/>
        <v>0</v>
      </c>
    </row>
    <row r="23" spans="1:46" ht="19.5" customHeight="1" x14ac:dyDescent="0.55000000000000004">
      <c r="A23" s="3">
        <v>7070</v>
      </c>
      <c r="B23" s="43" t="str">
        <f>IF(ISTEXT("Admin-"&amp;VLOOKUP(A23,'Chart of Accounts'!$B$5:$C$63,2,FALSE)),"Admin-"&amp;VLOOKUP(A23,'Chart of Accounts'!$B$5:$C$63,2,FALSE),"")</f>
        <v>Admin-Bank Charges &amp; Credit Card Fee Expense</v>
      </c>
      <c r="C23" s="76"/>
      <c r="D23" s="76"/>
      <c r="E23" s="76"/>
      <c r="F23" s="76"/>
      <c r="G23" s="76"/>
      <c r="H23" s="76"/>
      <c r="I23" s="76"/>
      <c r="J23" s="76"/>
      <c r="K23" s="76"/>
      <c r="L23" s="76"/>
      <c r="M23" s="76"/>
      <c r="N23" s="76"/>
      <c r="O23" s="75">
        <f t="shared" si="0"/>
        <v>0</v>
      </c>
      <c r="T23" s="3" t="s">
        <v>57</v>
      </c>
      <c r="U23" s="3">
        <v>7034</v>
      </c>
      <c r="AA23" s="3" t="s">
        <v>170</v>
      </c>
      <c r="AB23" s="3" t="str">
        <f t="shared" si="1"/>
        <v>7070-000000</v>
      </c>
      <c r="AC23" s="3">
        <v>900</v>
      </c>
      <c r="AD23" s="3" t="str">
        <f t="shared" si="2"/>
        <v>035</v>
      </c>
      <c r="AG23" s="3">
        <v>110</v>
      </c>
      <c r="AH23" s="3" t="str">
        <f>Summary!$B$2</f>
        <v>USD</v>
      </c>
      <c r="AI23" s="3">
        <f t="shared" ref="AI23" si="4">IF(C23="",0,C23)</f>
        <v>0</v>
      </c>
      <c r="AJ23" s="3">
        <f t="shared" ref="AJ23" si="5">IF(D23="",0,D23)</f>
        <v>0</v>
      </c>
      <c r="AK23" s="3">
        <f t="shared" ref="AK23" si="6">IF(E23="",0,E23)</f>
        <v>0</v>
      </c>
      <c r="AL23" s="3">
        <f t="shared" ref="AL23" si="7">IF(F23="",0,F23)</f>
        <v>0</v>
      </c>
      <c r="AM23" s="3">
        <f t="shared" ref="AM23" si="8">IF(G23="",0,G23)</f>
        <v>0</v>
      </c>
      <c r="AN23" s="3">
        <f t="shared" ref="AN23" si="9">IF(H23="",0,H23)</f>
        <v>0</v>
      </c>
      <c r="AO23" s="3">
        <f t="shared" ref="AO23" si="10">IF(I23="",0,I23)</f>
        <v>0</v>
      </c>
      <c r="AP23" s="3">
        <f t="shared" ref="AP23" si="11">IF(J23="",0,J23)</f>
        <v>0</v>
      </c>
      <c r="AQ23" s="3">
        <f t="shared" ref="AQ23" si="12">IF(K23="",0,K23)</f>
        <v>0</v>
      </c>
      <c r="AR23" s="3">
        <f t="shared" ref="AR23" si="13">IF(L23="",0,L23)</f>
        <v>0</v>
      </c>
      <c r="AS23" s="3">
        <f t="shared" ref="AS23" si="14">IF(M23="",0,M23)</f>
        <v>0</v>
      </c>
      <c r="AT23" s="3">
        <f t="shared" ref="AT23" si="15">IF(N23="",0,N23)</f>
        <v>0</v>
      </c>
    </row>
    <row r="24" spans="1:46" ht="19.5" customHeight="1" x14ac:dyDescent="0.55000000000000004">
      <c r="A24" s="3">
        <v>7084</v>
      </c>
      <c r="B24" s="43" t="str">
        <f>IF(ISTEXT("Admin-"&amp;VLOOKUP(A24,'Chart of Accounts'!$B$5:$C$63,2,FALSE)),"Admin-"&amp;VLOOKUP(A24,'Chart of Accounts'!$B$5:$C$63,2,FALSE),"")</f>
        <v>Admin-Sympathy Expense</v>
      </c>
      <c r="C24" s="76"/>
      <c r="D24" s="76"/>
      <c r="E24" s="76"/>
      <c r="F24" s="76"/>
      <c r="G24" s="76"/>
      <c r="H24" s="76"/>
      <c r="I24" s="76"/>
      <c r="J24" s="76"/>
      <c r="K24" s="76"/>
      <c r="L24" s="76"/>
      <c r="M24" s="76"/>
      <c r="N24" s="76"/>
      <c r="O24" s="75">
        <f t="shared" ref="O24:O34" si="16">SUM(C24:N24)</f>
        <v>0</v>
      </c>
      <c r="T24" s="3" t="s">
        <v>61</v>
      </c>
      <c r="U24" s="3">
        <v>7036</v>
      </c>
      <c r="AA24" s="3" t="s">
        <v>170</v>
      </c>
      <c r="AB24" s="3" t="str">
        <f t="shared" ref="AB24:AB34" si="17">IF(A24="","",A24&amp;"-000000")</f>
        <v>7084-000000</v>
      </c>
      <c r="AC24" s="3">
        <v>900</v>
      </c>
      <c r="AD24" s="3" t="str">
        <f t="shared" si="2"/>
        <v>035</v>
      </c>
      <c r="AG24" s="3">
        <v>110</v>
      </c>
      <c r="AH24" s="3" t="str">
        <f>Summary!$B$2</f>
        <v>USD</v>
      </c>
      <c r="AI24" s="3">
        <f t="shared" ref="AI24:AI30" si="18">IF(C24="",0,C24)</f>
        <v>0</v>
      </c>
      <c r="AJ24" s="3">
        <f t="shared" ref="AJ24:AJ30" si="19">IF(D24="",0,D24)</f>
        <v>0</v>
      </c>
      <c r="AK24" s="3">
        <f t="shared" ref="AK24:AK30" si="20">IF(E24="",0,E24)</f>
        <v>0</v>
      </c>
      <c r="AL24" s="3">
        <f t="shared" ref="AL24:AL30" si="21">IF(F24="",0,F24)</f>
        <v>0</v>
      </c>
      <c r="AM24" s="3">
        <f t="shared" ref="AM24:AM30" si="22">IF(G24="",0,G24)</f>
        <v>0</v>
      </c>
      <c r="AN24" s="3">
        <f t="shared" ref="AN24:AN30" si="23">IF(H24="",0,H24)</f>
        <v>0</v>
      </c>
      <c r="AO24" s="3">
        <f t="shared" ref="AO24:AO30" si="24">IF(I24="",0,I24)</f>
        <v>0</v>
      </c>
      <c r="AP24" s="3">
        <f t="shared" ref="AP24:AP30" si="25">IF(J24="",0,J24)</f>
        <v>0</v>
      </c>
      <c r="AQ24" s="3">
        <f t="shared" ref="AQ24:AQ30" si="26">IF(K24="",0,K24)</f>
        <v>0</v>
      </c>
      <c r="AR24" s="3">
        <f t="shared" ref="AR24:AR30" si="27">IF(L24="",0,L24)</f>
        <v>0</v>
      </c>
      <c r="AS24" s="3">
        <f t="shared" ref="AS24:AS30" si="28">IF(M24="",0,M24)</f>
        <v>0</v>
      </c>
      <c r="AT24" s="3">
        <f t="shared" ref="AT24:AT30" si="29">IF(N24="",0,N24)</f>
        <v>0</v>
      </c>
    </row>
    <row r="25" spans="1:46" ht="19.5" customHeight="1" x14ac:dyDescent="0.55000000000000004">
      <c r="A25" s="3">
        <v>7088</v>
      </c>
      <c r="B25" s="43" t="str">
        <f>IF(ISTEXT("Admin-"&amp;VLOOKUP(A25,'Chart of Accounts'!$B$5:$C$63,2,FALSE)),"Admin-"&amp;VLOOKUP(A25,'Chart of Accounts'!$B$5:$C$63,2,FALSE),"")</f>
        <v>Admin-Storage Expenses</v>
      </c>
      <c r="C25" s="76"/>
      <c r="D25" s="76"/>
      <c r="E25" s="76"/>
      <c r="F25" s="76"/>
      <c r="G25" s="76"/>
      <c r="H25" s="76"/>
      <c r="I25" s="76"/>
      <c r="J25" s="76"/>
      <c r="K25" s="76"/>
      <c r="L25" s="76"/>
      <c r="M25" s="76"/>
      <c r="N25" s="76"/>
      <c r="O25" s="75">
        <f t="shared" si="16"/>
        <v>0</v>
      </c>
      <c r="T25" s="3" t="s">
        <v>63</v>
      </c>
      <c r="U25" s="3">
        <v>7038</v>
      </c>
      <c r="AA25" s="3" t="s">
        <v>170</v>
      </c>
      <c r="AB25" s="3" t="str">
        <f t="shared" si="17"/>
        <v>7088-000000</v>
      </c>
      <c r="AC25" s="3">
        <v>900</v>
      </c>
      <c r="AD25" s="3" t="str">
        <f t="shared" si="2"/>
        <v>035</v>
      </c>
      <c r="AG25" s="3">
        <v>110</v>
      </c>
      <c r="AH25" s="3" t="str">
        <f>Summary!$B$2</f>
        <v>USD</v>
      </c>
      <c r="AI25" s="3">
        <f t="shared" si="18"/>
        <v>0</v>
      </c>
      <c r="AJ25" s="3">
        <f t="shared" si="19"/>
        <v>0</v>
      </c>
      <c r="AK25" s="3">
        <f t="shared" si="20"/>
        <v>0</v>
      </c>
      <c r="AL25" s="3">
        <f t="shared" si="21"/>
        <v>0</v>
      </c>
      <c r="AM25" s="3">
        <f t="shared" si="22"/>
        <v>0</v>
      </c>
      <c r="AN25" s="3">
        <f t="shared" si="23"/>
        <v>0</v>
      </c>
      <c r="AO25" s="3">
        <f t="shared" si="24"/>
        <v>0</v>
      </c>
      <c r="AP25" s="3">
        <f t="shared" si="25"/>
        <v>0</v>
      </c>
      <c r="AQ25" s="3">
        <f t="shared" si="26"/>
        <v>0</v>
      </c>
      <c r="AR25" s="3">
        <f t="shared" si="27"/>
        <v>0</v>
      </c>
      <c r="AS25" s="3">
        <f t="shared" si="28"/>
        <v>0</v>
      </c>
      <c r="AT25" s="3">
        <f t="shared" si="29"/>
        <v>0</v>
      </c>
    </row>
    <row r="26" spans="1:46" ht="19.5" customHeight="1" x14ac:dyDescent="0.55000000000000004">
      <c r="A26" s="3">
        <v>7090</v>
      </c>
      <c r="B26" s="43" t="str">
        <f>IF(ISTEXT("Admin-"&amp;VLOOKUP(A26,'Chart of Accounts'!$B$5:$C$63,2,FALSE)),"Admin-"&amp;VLOOKUP(A26,'Chart of Accounts'!$B$5:$C$63,2,FALSE),"")</f>
        <v>Admin-Equipment Rental</v>
      </c>
      <c r="C26" s="168"/>
      <c r="D26" s="168"/>
      <c r="E26" s="168"/>
      <c r="F26" s="168"/>
      <c r="G26" s="168"/>
      <c r="H26" s="168"/>
      <c r="I26" s="168"/>
      <c r="J26" s="168"/>
      <c r="K26" s="168"/>
      <c r="L26" s="168"/>
      <c r="M26" s="168"/>
      <c r="N26" s="168"/>
      <c r="O26" s="75">
        <f t="shared" si="16"/>
        <v>0</v>
      </c>
      <c r="T26" s="3" t="s">
        <v>65</v>
      </c>
      <c r="U26" s="3">
        <v>7040</v>
      </c>
      <c r="AA26" s="3" t="s">
        <v>170</v>
      </c>
      <c r="AB26" s="3" t="str">
        <f t="shared" si="17"/>
        <v>7090-000000</v>
      </c>
      <c r="AC26" s="3">
        <v>900</v>
      </c>
      <c r="AD26" s="3" t="str">
        <f t="shared" si="2"/>
        <v>035</v>
      </c>
      <c r="AG26" s="3">
        <v>110</v>
      </c>
      <c r="AH26" s="3" t="str">
        <f>Summary!$B$2</f>
        <v>USD</v>
      </c>
      <c r="AI26" s="3">
        <f t="shared" si="18"/>
        <v>0</v>
      </c>
      <c r="AJ26" s="3">
        <f t="shared" si="19"/>
        <v>0</v>
      </c>
      <c r="AK26" s="3">
        <f t="shared" si="20"/>
        <v>0</v>
      </c>
      <c r="AL26" s="3">
        <f t="shared" si="21"/>
        <v>0</v>
      </c>
      <c r="AM26" s="3">
        <f t="shared" si="22"/>
        <v>0</v>
      </c>
      <c r="AN26" s="3">
        <f t="shared" si="23"/>
        <v>0</v>
      </c>
      <c r="AO26" s="3">
        <f t="shared" si="24"/>
        <v>0</v>
      </c>
      <c r="AP26" s="3">
        <f t="shared" si="25"/>
        <v>0</v>
      </c>
      <c r="AQ26" s="3">
        <f t="shared" si="26"/>
        <v>0</v>
      </c>
      <c r="AR26" s="3">
        <f t="shared" si="27"/>
        <v>0</v>
      </c>
      <c r="AS26" s="3">
        <f t="shared" si="28"/>
        <v>0</v>
      </c>
      <c r="AT26" s="3">
        <f t="shared" si="29"/>
        <v>0</v>
      </c>
    </row>
    <row r="27" spans="1:46" ht="19.5" customHeight="1" x14ac:dyDescent="0.55000000000000004">
      <c r="A27" s="83"/>
      <c r="B27" s="43" t="str">
        <f>IF(ISTEXT("Admin-"&amp;VLOOKUP(A27,'Chart of Accounts'!$B$5:$C$54,2,FALSE)),"Admin-"&amp;VLOOKUP(A27,'Chart of Accounts'!$B$5:$C$54,2,FALSE),"")</f>
        <v/>
      </c>
      <c r="C27" s="76"/>
      <c r="D27" s="76"/>
      <c r="E27" s="76"/>
      <c r="F27" s="76"/>
      <c r="G27" s="76"/>
      <c r="H27" s="76"/>
      <c r="I27" s="76"/>
      <c r="J27" s="76"/>
      <c r="K27" s="76"/>
      <c r="L27" s="76"/>
      <c r="M27" s="76"/>
      <c r="N27" s="76"/>
      <c r="O27" s="75">
        <f t="shared" si="16"/>
        <v>0</v>
      </c>
      <c r="U27" s="3">
        <v>7042</v>
      </c>
      <c r="AA27" s="3" t="s">
        <v>170</v>
      </c>
      <c r="AB27" s="3" t="str">
        <f t="shared" si="17"/>
        <v/>
      </c>
      <c r="AC27" s="3">
        <v>900</v>
      </c>
      <c r="AD27" s="3" t="str">
        <f t="shared" si="2"/>
        <v>035</v>
      </c>
      <c r="AG27" s="3">
        <v>110</v>
      </c>
      <c r="AH27" s="3" t="str">
        <f>Summary!$B$2</f>
        <v>USD</v>
      </c>
      <c r="AI27" s="3">
        <f t="shared" si="18"/>
        <v>0</v>
      </c>
      <c r="AJ27" s="3">
        <f t="shared" si="19"/>
        <v>0</v>
      </c>
      <c r="AK27" s="3">
        <f t="shared" si="20"/>
        <v>0</v>
      </c>
      <c r="AL27" s="3">
        <f t="shared" si="21"/>
        <v>0</v>
      </c>
      <c r="AM27" s="3">
        <f t="shared" si="22"/>
        <v>0</v>
      </c>
      <c r="AN27" s="3">
        <f t="shared" si="23"/>
        <v>0</v>
      </c>
      <c r="AO27" s="3">
        <f t="shared" si="24"/>
        <v>0</v>
      </c>
      <c r="AP27" s="3">
        <f t="shared" si="25"/>
        <v>0</v>
      </c>
      <c r="AQ27" s="3">
        <f t="shared" si="26"/>
        <v>0</v>
      </c>
      <c r="AR27" s="3">
        <f t="shared" si="27"/>
        <v>0</v>
      </c>
      <c r="AS27" s="3">
        <f t="shared" si="28"/>
        <v>0</v>
      </c>
      <c r="AT27" s="3">
        <f t="shared" si="29"/>
        <v>0</v>
      </c>
    </row>
    <row r="28" spans="1:46" ht="19.5" customHeight="1" x14ac:dyDescent="0.55000000000000004">
      <c r="A28" s="83"/>
      <c r="B28" s="43" t="str">
        <f>IF(ISTEXT("Admin-"&amp;VLOOKUP(A28,'Chart of Accounts'!$B$5:$C$54,2,FALSE)),"Admin-"&amp;VLOOKUP(A28,'Chart of Accounts'!$B$5:$C$54,2,FALSE),"")</f>
        <v/>
      </c>
      <c r="C28" s="76"/>
      <c r="D28" s="76"/>
      <c r="E28" s="76"/>
      <c r="F28" s="76"/>
      <c r="G28" s="76"/>
      <c r="H28" s="76"/>
      <c r="I28" s="76"/>
      <c r="J28" s="76"/>
      <c r="K28" s="76"/>
      <c r="L28" s="76"/>
      <c r="M28" s="76"/>
      <c r="N28" s="76"/>
      <c r="O28" s="75">
        <f t="shared" si="16"/>
        <v>0</v>
      </c>
      <c r="T28" s="3" t="s">
        <v>67</v>
      </c>
      <c r="U28" s="3">
        <v>7044</v>
      </c>
      <c r="AA28" s="3" t="s">
        <v>170</v>
      </c>
      <c r="AB28" s="3" t="str">
        <f t="shared" si="17"/>
        <v/>
      </c>
      <c r="AC28" s="3">
        <v>900</v>
      </c>
      <c r="AD28" s="3" t="str">
        <f t="shared" si="2"/>
        <v>035</v>
      </c>
      <c r="AG28" s="3">
        <v>110</v>
      </c>
      <c r="AH28" s="3" t="str">
        <f>Summary!$B$2</f>
        <v>USD</v>
      </c>
      <c r="AI28" s="3">
        <f t="shared" si="18"/>
        <v>0</v>
      </c>
      <c r="AJ28" s="3">
        <f t="shared" si="19"/>
        <v>0</v>
      </c>
      <c r="AK28" s="3">
        <f t="shared" si="20"/>
        <v>0</v>
      </c>
      <c r="AL28" s="3">
        <f t="shared" si="21"/>
        <v>0</v>
      </c>
      <c r="AM28" s="3">
        <f t="shared" si="22"/>
        <v>0</v>
      </c>
      <c r="AN28" s="3">
        <f t="shared" si="23"/>
        <v>0</v>
      </c>
      <c r="AO28" s="3">
        <f t="shared" si="24"/>
        <v>0</v>
      </c>
      <c r="AP28" s="3">
        <f t="shared" si="25"/>
        <v>0</v>
      </c>
      <c r="AQ28" s="3">
        <f t="shared" si="26"/>
        <v>0</v>
      </c>
      <c r="AR28" s="3">
        <f t="shared" si="27"/>
        <v>0</v>
      </c>
      <c r="AS28" s="3">
        <f t="shared" si="28"/>
        <v>0</v>
      </c>
      <c r="AT28" s="3">
        <f t="shared" si="29"/>
        <v>0</v>
      </c>
    </row>
    <row r="29" spans="1:46" x14ac:dyDescent="0.55000000000000004">
      <c r="A29" s="83"/>
      <c r="B29" s="43" t="str">
        <f>IF(ISTEXT("Admin-"&amp;VLOOKUP(A29,'Chart of Accounts'!$B$5:$C$54,2,FALSE)),"Admin-"&amp;VLOOKUP(A29,'Chart of Accounts'!$B$5:$C$54,2,FALSE),"")</f>
        <v/>
      </c>
      <c r="C29" s="76"/>
      <c r="D29" s="76"/>
      <c r="E29" s="76"/>
      <c r="F29" s="76"/>
      <c r="G29" s="76"/>
      <c r="H29" s="76"/>
      <c r="I29" s="76"/>
      <c r="J29" s="76"/>
      <c r="K29" s="76"/>
      <c r="L29" s="76"/>
      <c r="M29" s="76"/>
      <c r="N29" s="76"/>
      <c r="O29" s="75">
        <f t="shared" si="16"/>
        <v>0</v>
      </c>
      <c r="T29" s="3" t="s">
        <v>69</v>
      </c>
      <c r="U29" s="3">
        <v>7046</v>
      </c>
      <c r="AA29" s="3" t="s">
        <v>170</v>
      </c>
      <c r="AB29" s="3" t="str">
        <f t="shared" si="17"/>
        <v/>
      </c>
      <c r="AC29" s="3">
        <v>900</v>
      </c>
      <c r="AD29" s="3" t="str">
        <f t="shared" si="2"/>
        <v>035</v>
      </c>
      <c r="AG29" s="3">
        <v>110</v>
      </c>
      <c r="AH29" s="3" t="str">
        <f>Summary!$B$2</f>
        <v>USD</v>
      </c>
      <c r="AI29" s="3">
        <f t="shared" si="18"/>
        <v>0</v>
      </c>
      <c r="AJ29" s="3">
        <f t="shared" si="19"/>
        <v>0</v>
      </c>
      <c r="AK29" s="3">
        <f t="shared" si="20"/>
        <v>0</v>
      </c>
      <c r="AL29" s="3">
        <f t="shared" si="21"/>
        <v>0</v>
      </c>
      <c r="AM29" s="3">
        <f t="shared" si="22"/>
        <v>0</v>
      </c>
      <c r="AN29" s="3">
        <f t="shared" si="23"/>
        <v>0</v>
      </c>
      <c r="AO29" s="3">
        <f t="shared" si="24"/>
        <v>0</v>
      </c>
      <c r="AP29" s="3">
        <f t="shared" si="25"/>
        <v>0</v>
      </c>
      <c r="AQ29" s="3">
        <f t="shared" si="26"/>
        <v>0</v>
      </c>
      <c r="AR29" s="3">
        <f t="shared" si="27"/>
        <v>0</v>
      </c>
      <c r="AS29" s="3">
        <f t="shared" si="28"/>
        <v>0</v>
      </c>
      <c r="AT29" s="3">
        <f t="shared" si="29"/>
        <v>0</v>
      </c>
    </row>
    <row r="30" spans="1:46" x14ac:dyDescent="0.55000000000000004">
      <c r="A30" s="83"/>
      <c r="B30" s="43" t="str">
        <f>IF(ISTEXT("Admin-"&amp;VLOOKUP(A30,'Chart of Accounts'!$B$5:$C$54,2,FALSE)),"Admin-"&amp;VLOOKUP(A30,'Chart of Accounts'!$B$5:$C$54,2,FALSE),"")</f>
        <v/>
      </c>
      <c r="C30" s="76"/>
      <c r="D30" s="76"/>
      <c r="E30" s="76"/>
      <c r="F30" s="76"/>
      <c r="G30" s="76"/>
      <c r="H30" s="76"/>
      <c r="I30" s="76"/>
      <c r="J30" s="76"/>
      <c r="K30" s="76"/>
      <c r="L30" s="76"/>
      <c r="M30" s="76"/>
      <c r="N30" s="76"/>
      <c r="O30" s="75">
        <f t="shared" si="16"/>
        <v>0</v>
      </c>
      <c r="T30" s="3" t="s">
        <v>70</v>
      </c>
      <c r="U30" s="3">
        <v>7048</v>
      </c>
      <c r="AA30" s="3" t="s">
        <v>170</v>
      </c>
      <c r="AB30" s="3" t="str">
        <f t="shared" si="17"/>
        <v/>
      </c>
      <c r="AC30" s="3">
        <v>900</v>
      </c>
      <c r="AD30" s="3" t="str">
        <f t="shared" si="2"/>
        <v>035</v>
      </c>
      <c r="AG30" s="3">
        <v>110</v>
      </c>
      <c r="AH30" s="3" t="str">
        <f>Summary!$B$2</f>
        <v>USD</v>
      </c>
      <c r="AI30" s="3">
        <f t="shared" si="18"/>
        <v>0</v>
      </c>
      <c r="AJ30" s="3">
        <f t="shared" si="19"/>
        <v>0</v>
      </c>
      <c r="AK30" s="3">
        <f t="shared" si="20"/>
        <v>0</v>
      </c>
      <c r="AL30" s="3">
        <f t="shared" si="21"/>
        <v>0</v>
      </c>
      <c r="AM30" s="3">
        <f t="shared" si="22"/>
        <v>0</v>
      </c>
      <c r="AN30" s="3">
        <f t="shared" si="23"/>
        <v>0</v>
      </c>
      <c r="AO30" s="3">
        <f t="shared" si="24"/>
        <v>0</v>
      </c>
      <c r="AP30" s="3">
        <f t="shared" si="25"/>
        <v>0</v>
      </c>
      <c r="AQ30" s="3">
        <f t="shared" si="26"/>
        <v>0</v>
      </c>
      <c r="AR30" s="3">
        <f t="shared" si="27"/>
        <v>0</v>
      </c>
      <c r="AS30" s="3">
        <f t="shared" si="28"/>
        <v>0</v>
      </c>
      <c r="AT30" s="3">
        <f t="shared" si="29"/>
        <v>0</v>
      </c>
    </row>
    <row r="31" spans="1:46" x14ac:dyDescent="0.55000000000000004">
      <c r="A31" s="83"/>
      <c r="B31" s="43" t="str">
        <f>IF(ISTEXT("Admin-"&amp;VLOOKUP(A31,'Chart of Accounts'!$B$5:$C$54,2,FALSE)),"Admin-"&amp;VLOOKUP(A31,'Chart of Accounts'!$B$5:$C$54,2,FALSE),"")</f>
        <v/>
      </c>
      <c r="C31" s="76"/>
      <c r="D31" s="76"/>
      <c r="E31" s="76"/>
      <c r="F31" s="76"/>
      <c r="G31" s="76"/>
      <c r="H31" s="76"/>
      <c r="I31" s="76"/>
      <c r="J31" s="76"/>
      <c r="K31" s="76"/>
      <c r="L31" s="76"/>
      <c r="M31" s="76"/>
      <c r="N31" s="76"/>
      <c r="O31" s="75">
        <f t="shared" si="16"/>
        <v>0</v>
      </c>
      <c r="T31" s="3" t="s">
        <v>72</v>
      </c>
      <c r="U31" s="3">
        <v>7050</v>
      </c>
      <c r="AA31" s="3" t="s">
        <v>170</v>
      </c>
      <c r="AB31" s="3" t="str">
        <f t="shared" si="17"/>
        <v/>
      </c>
      <c r="AC31" s="3">
        <v>900</v>
      </c>
      <c r="AD31" s="3" t="str">
        <f t="shared" si="2"/>
        <v>035</v>
      </c>
      <c r="AG31" s="3">
        <v>110</v>
      </c>
      <c r="AH31" s="3" t="str">
        <f>Summary!$B$2</f>
        <v>USD</v>
      </c>
      <c r="AI31" s="3">
        <f t="shared" ref="AI31:AI34" si="30">IF(C31="",0,C31)</f>
        <v>0</v>
      </c>
      <c r="AJ31" s="3">
        <f t="shared" ref="AJ31:AJ34" si="31">IF(D31="",0,D31)</f>
        <v>0</v>
      </c>
      <c r="AK31" s="3">
        <f t="shared" ref="AK31:AK34" si="32">IF(E31="",0,E31)</f>
        <v>0</v>
      </c>
      <c r="AL31" s="3">
        <f t="shared" ref="AL31:AL34" si="33">IF(F31="",0,F31)</f>
        <v>0</v>
      </c>
      <c r="AM31" s="3">
        <f t="shared" ref="AM31:AM34" si="34">IF(G31="",0,G31)</f>
        <v>0</v>
      </c>
      <c r="AN31" s="3">
        <f t="shared" ref="AN31:AN34" si="35">IF(H31="",0,H31)</f>
        <v>0</v>
      </c>
      <c r="AO31" s="3">
        <f t="shared" ref="AO31:AO34" si="36">IF(I31="",0,I31)</f>
        <v>0</v>
      </c>
      <c r="AP31" s="3">
        <f t="shared" ref="AP31:AP34" si="37">IF(J31="",0,J31)</f>
        <v>0</v>
      </c>
      <c r="AQ31" s="3">
        <f t="shared" ref="AQ31:AQ34" si="38">IF(K31="",0,K31)</f>
        <v>0</v>
      </c>
      <c r="AR31" s="3">
        <f t="shared" ref="AR31:AR34" si="39">IF(L31="",0,L31)</f>
        <v>0</v>
      </c>
      <c r="AS31" s="3">
        <f t="shared" ref="AS31:AS34" si="40">IF(M31="",0,M31)</f>
        <v>0</v>
      </c>
      <c r="AT31" s="3">
        <f t="shared" ref="AT31:AT34" si="41">IF(N31="",0,N31)</f>
        <v>0</v>
      </c>
    </row>
    <row r="32" spans="1:46" x14ac:dyDescent="0.55000000000000004">
      <c r="A32" s="83"/>
      <c r="B32" s="43" t="str">
        <f>IF(ISTEXT("Admin-"&amp;VLOOKUP(A32,'Chart of Accounts'!$B$5:$C$54,2,FALSE)),"Admin-"&amp;VLOOKUP(A32,'Chart of Accounts'!$B$5:$C$54,2,FALSE),"")</f>
        <v/>
      </c>
      <c r="C32" s="76"/>
      <c r="D32" s="76"/>
      <c r="E32" s="76"/>
      <c r="F32" s="76"/>
      <c r="G32" s="76"/>
      <c r="H32" s="76"/>
      <c r="I32" s="76"/>
      <c r="J32" s="76"/>
      <c r="K32" s="76"/>
      <c r="L32" s="76"/>
      <c r="M32" s="76"/>
      <c r="N32" s="76"/>
      <c r="O32" s="75">
        <f t="shared" si="16"/>
        <v>0</v>
      </c>
      <c r="T32" s="3" t="s">
        <v>74</v>
      </c>
      <c r="U32" s="3">
        <v>7052</v>
      </c>
      <c r="AA32" s="3" t="s">
        <v>170</v>
      </c>
      <c r="AB32" s="3" t="str">
        <f t="shared" si="17"/>
        <v/>
      </c>
      <c r="AC32" s="3">
        <v>900</v>
      </c>
      <c r="AD32" s="3" t="str">
        <f t="shared" si="2"/>
        <v>035</v>
      </c>
      <c r="AG32" s="3">
        <v>110</v>
      </c>
      <c r="AH32" s="3" t="str">
        <f>Summary!$B$2</f>
        <v>USD</v>
      </c>
      <c r="AI32" s="3">
        <f t="shared" si="30"/>
        <v>0</v>
      </c>
      <c r="AJ32" s="3">
        <f t="shared" si="31"/>
        <v>0</v>
      </c>
      <c r="AK32" s="3">
        <f t="shared" si="32"/>
        <v>0</v>
      </c>
      <c r="AL32" s="3">
        <f t="shared" si="33"/>
        <v>0</v>
      </c>
      <c r="AM32" s="3">
        <f t="shared" si="34"/>
        <v>0</v>
      </c>
      <c r="AN32" s="3">
        <f t="shared" si="35"/>
        <v>0</v>
      </c>
      <c r="AO32" s="3">
        <f t="shared" si="36"/>
        <v>0</v>
      </c>
      <c r="AP32" s="3">
        <f t="shared" si="37"/>
        <v>0</v>
      </c>
      <c r="AQ32" s="3">
        <f t="shared" si="38"/>
        <v>0</v>
      </c>
      <c r="AR32" s="3">
        <f t="shared" si="39"/>
        <v>0</v>
      </c>
      <c r="AS32" s="3">
        <f t="shared" si="40"/>
        <v>0</v>
      </c>
      <c r="AT32" s="3">
        <f t="shared" si="41"/>
        <v>0</v>
      </c>
    </row>
    <row r="33" spans="1:46" x14ac:dyDescent="0.55000000000000004">
      <c r="A33" s="83"/>
      <c r="B33" s="43" t="str">
        <f>IF(ISTEXT("Admin-"&amp;VLOOKUP(A33,'Chart of Accounts'!$B$5:$C$54,2,FALSE)),"Admin-"&amp;VLOOKUP(A33,'Chart of Accounts'!$B$5:$C$54,2,FALSE),"")</f>
        <v/>
      </c>
      <c r="C33" s="168"/>
      <c r="D33" s="168"/>
      <c r="E33" s="168"/>
      <c r="F33" s="168"/>
      <c r="G33" s="168"/>
      <c r="H33" s="168"/>
      <c r="I33" s="168"/>
      <c r="J33" s="168"/>
      <c r="K33" s="168"/>
      <c r="L33" s="168"/>
      <c r="M33" s="168"/>
      <c r="N33" s="168"/>
      <c r="O33" s="75"/>
      <c r="T33" s="3" t="s">
        <v>76</v>
      </c>
      <c r="U33" s="3">
        <v>7070</v>
      </c>
      <c r="AA33" s="3" t="s">
        <v>170</v>
      </c>
      <c r="AB33" s="3" t="str">
        <f t="shared" si="17"/>
        <v/>
      </c>
      <c r="AC33" s="3">
        <v>900</v>
      </c>
      <c r="AD33" s="3" t="str">
        <f t="shared" si="2"/>
        <v>035</v>
      </c>
      <c r="AG33" s="3">
        <v>110</v>
      </c>
      <c r="AH33" s="3" t="str">
        <f>Summary!$B$2</f>
        <v>USD</v>
      </c>
      <c r="AI33" s="3">
        <f t="shared" si="30"/>
        <v>0</v>
      </c>
      <c r="AJ33" s="3">
        <f t="shared" si="31"/>
        <v>0</v>
      </c>
      <c r="AK33" s="3">
        <f t="shared" si="32"/>
        <v>0</v>
      </c>
      <c r="AL33" s="3">
        <f t="shared" si="33"/>
        <v>0</v>
      </c>
      <c r="AM33" s="3">
        <f t="shared" si="34"/>
        <v>0</v>
      </c>
      <c r="AN33" s="3">
        <f t="shared" si="35"/>
        <v>0</v>
      </c>
      <c r="AO33" s="3">
        <f t="shared" si="36"/>
        <v>0</v>
      </c>
      <c r="AP33" s="3">
        <f t="shared" si="37"/>
        <v>0</v>
      </c>
      <c r="AQ33" s="3">
        <f t="shared" si="38"/>
        <v>0</v>
      </c>
      <c r="AR33" s="3">
        <f t="shared" si="39"/>
        <v>0</v>
      </c>
      <c r="AS33" s="3">
        <f t="shared" si="40"/>
        <v>0</v>
      </c>
      <c r="AT33" s="3">
        <f t="shared" si="41"/>
        <v>0</v>
      </c>
    </row>
    <row r="34" spans="1:46" x14ac:dyDescent="0.55000000000000004">
      <c r="A34" s="83"/>
      <c r="B34" s="43" t="str">
        <f>IF(ISTEXT("Admin-"&amp;VLOOKUP(A34,'Chart of Accounts'!$B$5:$C$54,2,FALSE)),"Admin-"&amp;VLOOKUP(A34,'Chart of Accounts'!$B$5:$C$54,2,FALSE),"")</f>
        <v/>
      </c>
      <c r="C34" s="76"/>
      <c r="D34" s="76"/>
      <c r="E34" s="76"/>
      <c r="F34" s="76"/>
      <c r="G34" s="76"/>
      <c r="H34" s="76"/>
      <c r="I34" s="76"/>
      <c r="J34" s="76"/>
      <c r="K34" s="76"/>
      <c r="L34" s="76"/>
      <c r="M34" s="76"/>
      <c r="N34" s="76"/>
      <c r="O34" s="75">
        <f t="shared" si="16"/>
        <v>0</v>
      </c>
      <c r="T34" s="3" t="s">
        <v>78</v>
      </c>
      <c r="U34" s="3">
        <v>7072</v>
      </c>
      <c r="AA34" s="3" t="s">
        <v>170</v>
      </c>
      <c r="AB34" s="3" t="str">
        <f t="shared" si="17"/>
        <v/>
      </c>
      <c r="AC34" s="3">
        <v>900</v>
      </c>
      <c r="AD34" s="3" t="str">
        <f t="shared" si="2"/>
        <v>035</v>
      </c>
      <c r="AG34" s="3">
        <v>110</v>
      </c>
      <c r="AH34" s="3" t="str">
        <f>Summary!$B$2</f>
        <v>USD</v>
      </c>
      <c r="AI34" s="3">
        <f t="shared" si="30"/>
        <v>0</v>
      </c>
      <c r="AJ34" s="3">
        <f t="shared" si="31"/>
        <v>0</v>
      </c>
      <c r="AK34" s="3">
        <f t="shared" si="32"/>
        <v>0</v>
      </c>
      <c r="AL34" s="3">
        <f t="shared" si="33"/>
        <v>0</v>
      </c>
      <c r="AM34" s="3">
        <f t="shared" si="34"/>
        <v>0</v>
      </c>
      <c r="AN34" s="3">
        <f t="shared" si="35"/>
        <v>0</v>
      </c>
      <c r="AO34" s="3">
        <f t="shared" si="36"/>
        <v>0</v>
      </c>
      <c r="AP34" s="3">
        <f t="shared" si="37"/>
        <v>0</v>
      </c>
      <c r="AQ34" s="3">
        <f t="shared" si="38"/>
        <v>0</v>
      </c>
      <c r="AR34" s="3">
        <f t="shared" si="39"/>
        <v>0</v>
      </c>
      <c r="AS34" s="3">
        <f t="shared" si="40"/>
        <v>0</v>
      </c>
      <c r="AT34" s="3">
        <f t="shared" si="41"/>
        <v>0</v>
      </c>
    </row>
    <row r="35" spans="1:46" ht="17.7" thickBot="1" x14ac:dyDescent="0.6">
      <c r="B35" s="3" t="s">
        <v>130</v>
      </c>
      <c r="C35" s="187">
        <f t="shared" ref="C35:O35" si="42">SUM(C9:C34)</f>
        <v>175</v>
      </c>
      <c r="D35" s="187">
        <f t="shared" si="42"/>
        <v>175</v>
      </c>
      <c r="E35" s="187">
        <f t="shared" si="42"/>
        <v>325</v>
      </c>
      <c r="F35" s="187">
        <f t="shared" si="42"/>
        <v>175</v>
      </c>
      <c r="G35" s="187">
        <f t="shared" si="42"/>
        <v>175</v>
      </c>
      <c r="H35" s="187">
        <f t="shared" si="42"/>
        <v>175</v>
      </c>
      <c r="I35" s="187">
        <f t="shared" si="42"/>
        <v>175</v>
      </c>
      <c r="J35" s="187">
        <f t="shared" si="42"/>
        <v>175</v>
      </c>
      <c r="K35" s="187">
        <f t="shared" si="42"/>
        <v>175</v>
      </c>
      <c r="L35" s="187">
        <f t="shared" si="42"/>
        <v>225</v>
      </c>
      <c r="M35" s="187">
        <f t="shared" si="42"/>
        <v>175</v>
      </c>
      <c r="N35" s="187">
        <f t="shared" si="42"/>
        <v>175</v>
      </c>
      <c r="O35" s="191">
        <f t="shared" si="42"/>
        <v>2300</v>
      </c>
      <c r="T35" s="3" t="s">
        <v>79</v>
      </c>
      <c r="U35" s="3">
        <v>7080</v>
      </c>
    </row>
    <row r="36" spans="1:46" ht="17.7" thickTop="1" x14ac:dyDescent="0.55000000000000004">
      <c r="T36" s="3" t="s">
        <v>81</v>
      </c>
      <c r="U36" s="3">
        <v>7082</v>
      </c>
    </row>
    <row r="37" spans="1:46" x14ac:dyDescent="0.55000000000000004">
      <c r="T37" s="3" t="s">
        <v>83</v>
      </c>
      <c r="U37" s="3">
        <v>7092</v>
      </c>
    </row>
    <row r="38" spans="1:46" ht="17.7" x14ac:dyDescent="0.6">
      <c r="C38" s="60" t="s">
        <v>558</v>
      </c>
      <c r="T38" s="3" t="s">
        <v>85</v>
      </c>
      <c r="U38" s="3">
        <v>7084</v>
      </c>
    </row>
    <row r="39" spans="1:46" ht="42.75" customHeight="1" x14ac:dyDescent="0.55000000000000004">
      <c r="C39" s="288" t="s">
        <v>668</v>
      </c>
      <c r="D39" s="289"/>
      <c r="E39" s="289"/>
      <c r="F39" s="289"/>
      <c r="G39" s="289"/>
      <c r="H39" s="289"/>
      <c r="I39" s="289"/>
      <c r="J39" s="289"/>
      <c r="K39" s="289"/>
      <c r="L39" s="289"/>
      <c r="M39" s="289"/>
      <c r="N39" s="289"/>
      <c r="T39" s="3" t="s">
        <v>87</v>
      </c>
      <c r="U39" s="3">
        <v>7088</v>
      </c>
    </row>
    <row r="40" spans="1:46" ht="280.5" customHeight="1" x14ac:dyDescent="0.55000000000000004">
      <c r="C40" s="285" t="s">
        <v>737</v>
      </c>
      <c r="D40" s="286"/>
      <c r="E40" s="286"/>
      <c r="F40" s="286"/>
      <c r="G40" s="286"/>
      <c r="H40" s="286"/>
      <c r="I40" s="286"/>
      <c r="J40" s="286"/>
      <c r="K40" s="286"/>
      <c r="L40" s="286"/>
      <c r="M40" s="286"/>
      <c r="N40" s="287"/>
      <c r="T40" s="3" t="s">
        <v>89</v>
      </c>
      <c r="U40" s="3">
        <v>7090</v>
      </c>
    </row>
    <row r="41" spans="1:46" x14ac:dyDescent="0.55000000000000004">
      <c r="C41" s="61" t="str">
        <f>IF(C40="","***Please complete the above Narratives for this budget category","")</f>
        <v/>
      </c>
      <c r="T41" s="3" t="s">
        <v>91</v>
      </c>
    </row>
    <row r="42" spans="1:46" ht="17.7" thickBot="1" x14ac:dyDescent="0.6">
      <c r="T42" s="3" t="s">
        <v>93</v>
      </c>
    </row>
    <row r="43" spans="1:46" ht="18" thickBot="1" x14ac:dyDescent="0.6">
      <c r="C43" s="293" t="s">
        <v>529</v>
      </c>
      <c r="D43" s="294"/>
      <c r="E43" s="294"/>
      <c r="F43" s="294"/>
      <c r="G43" s="294"/>
      <c r="H43" s="294"/>
      <c r="I43" s="294"/>
      <c r="J43" s="294"/>
      <c r="K43" s="294"/>
      <c r="L43" s="294"/>
      <c r="M43" s="294"/>
      <c r="N43" s="295"/>
      <c r="T43" s="3" t="s">
        <v>95</v>
      </c>
    </row>
    <row r="44" spans="1:46" ht="17.7" x14ac:dyDescent="0.55000000000000004">
      <c r="C44" s="147" t="s">
        <v>530</v>
      </c>
      <c r="D44" s="148"/>
      <c r="E44" s="148"/>
      <c r="F44" s="148"/>
      <c r="G44" s="148"/>
      <c r="H44" s="148"/>
      <c r="I44" s="148"/>
      <c r="J44" s="148"/>
      <c r="K44" s="148"/>
      <c r="L44" s="148"/>
      <c r="M44" s="148"/>
      <c r="N44" s="149"/>
      <c r="T44" s="3">
        <f>'Chart of Accounts'!I36</f>
        <v>0</v>
      </c>
    </row>
    <row r="45" spans="1:46" ht="21" customHeight="1" x14ac:dyDescent="0.55000000000000004">
      <c r="C45" s="102"/>
      <c r="D45" s="296" t="s">
        <v>534</v>
      </c>
      <c r="E45" s="297"/>
      <c r="F45" s="297"/>
      <c r="G45" s="297"/>
      <c r="H45" s="297"/>
      <c r="I45" s="297"/>
      <c r="J45" s="297"/>
      <c r="K45" s="297"/>
      <c r="L45" s="297"/>
      <c r="M45" s="297"/>
      <c r="N45" s="298"/>
      <c r="T45" s="3">
        <f>'Chart of Accounts'!I37</f>
        <v>0</v>
      </c>
    </row>
    <row r="46" spans="1:46" ht="17.7" x14ac:dyDescent="0.6">
      <c r="C46" s="151" t="s">
        <v>540</v>
      </c>
      <c r="D46" s="154"/>
      <c r="E46" s="152"/>
      <c r="F46" s="152"/>
      <c r="G46" s="152"/>
      <c r="H46" s="152"/>
      <c r="I46" s="152"/>
      <c r="J46" s="152"/>
      <c r="K46" s="152"/>
      <c r="L46" s="152"/>
      <c r="M46" s="152"/>
      <c r="N46" s="153"/>
      <c r="T46" s="3">
        <f>'Chart of Accounts'!I38</f>
        <v>0</v>
      </c>
    </row>
    <row r="47" spans="1:46" ht="64.5" customHeight="1" x14ac:dyDescent="0.55000000000000004">
      <c r="C47" s="102"/>
      <c r="D47" s="299" t="s">
        <v>539</v>
      </c>
      <c r="E47" s="242"/>
      <c r="F47" s="242"/>
      <c r="G47" s="242"/>
      <c r="H47" s="242"/>
      <c r="I47" s="242"/>
      <c r="J47" s="242"/>
      <c r="K47" s="242"/>
      <c r="L47" s="242"/>
      <c r="M47" s="242"/>
      <c r="N47" s="300"/>
      <c r="T47" s="3">
        <f>'Chart of Accounts'!I39</f>
        <v>0</v>
      </c>
    </row>
    <row r="48" spans="1:46" ht="17.7" thickBot="1" x14ac:dyDescent="0.6">
      <c r="C48" s="127"/>
      <c r="D48" s="123"/>
      <c r="E48" s="123"/>
      <c r="F48" s="123"/>
      <c r="G48" s="123"/>
      <c r="H48" s="123"/>
      <c r="I48" s="123"/>
      <c r="J48" s="123"/>
      <c r="K48" s="123"/>
      <c r="L48" s="123"/>
      <c r="M48" s="123"/>
      <c r="N48" s="124"/>
      <c r="T48" s="3">
        <f>'Chart of Accounts'!I40</f>
        <v>0</v>
      </c>
    </row>
    <row r="49" spans="3:20" ht="18" thickBot="1" x14ac:dyDescent="0.6">
      <c r="C49" s="293" t="s">
        <v>517</v>
      </c>
      <c r="D49" s="294"/>
      <c r="E49" s="294"/>
      <c r="F49" s="294"/>
      <c r="G49" s="294"/>
      <c r="H49" s="294"/>
      <c r="I49" s="294"/>
      <c r="J49" s="294"/>
      <c r="K49" s="294"/>
      <c r="L49" s="294"/>
      <c r="M49" s="294"/>
      <c r="N49" s="295"/>
      <c r="T49" s="3">
        <f>'Chart of Accounts'!I41</f>
        <v>0</v>
      </c>
    </row>
    <row r="50" spans="3:20" ht="40.5" customHeight="1" x14ac:dyDescent="0.55000000000000004">
      <c r="C50" s="319" t="s">
        <v>605</v>
      </c>
      <c r="D50" s="320"/>
      <c r="E50" s="320"/>
      <c r="F50" s="320"/>
      <c r="G50" s="320"/>
      <c r="H50" s="320"/>
      <c r="I50" s="320"/>
      <c r="J50" s="320"/>
      <c r="K50" s="320"/>
      <c r="L50" s="320"/>
      <c r="M50" s="320"/>
      <c r="N50" s="321"/>
      <c r="T50" s="3">
        <f>'Chart of Accounts'!I42</f>
        <v>0</v>
      </c>
    </row>
    <row r="51" spans="3:20" ht="43.5" customHeight="1" x14ac:dyDescent="0.55000000000000004">
      <c r="C51" s="318" t="s">
        <v>606</v>
      </c>
      <c r="D51" s="304"/>
      <c r="E51" s="304"/>
      <c r="F51" s="304"/>
      <c r="G51" s="304"/>
      <c r="H51" s="304"/>
      <c r="I51" s="304"/>
      <c r="J51" s="304"/>
      <c r="K51" s="304"/>
      <c r="L51" s="304"/>
      <c r="M51" s="304"/>
      <c r="N51" s="305"/>
      <c r="T51" s="3">
        <f>'Chart of Accounts'!I43</f>
        <v>0</v>
      </c>
    </row>
    <row r="52" spans="3:20" ht="78.75" customHeight="1" thickBot="1" x14ac:dyDescent="0.6">
      <c r="C52" s="279" t="s">
        <v>609</v>
      </c>
      <c r="D52" s="280"/>
      <c r="E52" s="280"/>
      <c r="F52" s="280"/>
      <c r="G52" s="280"/>
      <c r="H52" s="280"/>
      <c r="I52" s="280"/>
      <c r="J52" s="280"/>
      <c r="K52" s="280"/>
      <c r="L52" s="280"/>
      <c r="M52" s="280"/>
      <c r="N52" s="281"/>
      <c r="T52" s="3">
        <f>'Chart of Accounts'!I44</f>
        <v>0</v>
      </c>
    </row>
    <row r="53" spans="3:20" x14ac:dyDescent="0.55000000000000004">
      <c r="T53" s="3">
        <f>'Chart of Accounts'!I45</f>
        <v>0</v>
      </c>
    </row>
    <row r="54" spans="3:20" x14ac:dyDescent="0.55000000000000004">
      <c r="T54" s="3">
        <f>'Chart of Accounts'!I46</f>
        <v>0</v>
      </c>
    </row>
    <row r="55" spans="3:20" x14ac:dyDescent="0.55000000000000004">
      <c r="T55" s="3">
        <f>'Chart of Accounts'!I47</f>
        <v>0</v>
      </c>
    </row>
    <row r="56" spans="3:20" x14ac:dyDescent="0.55000000000000004">
      <c r="T56" s="3">
        <f>'Chart of Accounts'!I48</f>
        <v>0</v>
      </c>
    </row>
    <row r="57" spans="3:20" x14ac:dyDescent="0.55000000000000004">
      <c r="T57" s="3">
        <f>'Chart of Accounts'!I49</f>
        <v>0</v>
      </c>
    </row>
    <row r="58" spans="3:20" x14ac:dyDescent="0.55000000000000004">
      <c r="T58" s="3">
        <f>'Chart of Accounts'!I50</f>
        <v>0</v>
      </c>
    </row>
    <row r="59" spans="3:20" x14ac:dyDescent="0.55000000000000004">
      <c r="T59" s="3">
        <f>'Chart of Accounts'!I52</f>
        <v>0</v>
      </c>
    </row>
  </sheetData>
  <sheetProtection algorithmName="SHA-512" hashValue="sJNgF6RJSm9F4f7Td0ajlFRWjvc35tB1XHb+pyLaqA1qUZH2M5cNkFZu8LvoPrl1Pl8+aV54Qn6RVEkCWN9mug==" saltValue="MAnr8hZPb1oLlYjtxCMFvg==" spinCount="100000" sheet="1" objects="1" scenarios="1"/>
  <protectedRanges>
    <protectedRange sqref="C35:N35 O9:O35" name="Range1_1"/>
    <protectedRange sqref="C9:N34" name="Range1_1_1"/>
  </protectedRanges>
  <mergeCells count="10">
    <mergeCell ref="C49:N49"/>
    <mergeCell ref="C50:N50"/>
    <mergeCell ref="C52:N52"/>
    <mergeCell ref="C5:O5"/>
    <mergeCell ref="C40:N40"/>
    <mergeCell ref="C43:N43"/>
    <mergeCell ref="D45:N45"/>
    <mergeCell ref="D47:N47"/>
    <mergeCell ref="C51:N51"/>
    <mergeCell ref="C39:N39"/>
  </mergeCells>
  <phoneticPr fontId="3" type="noConversion"/>
  <conditionalFormatting sqref="C40:N40">
    <cfRule type="cellIs" dxfId="5" priority="1" operator="equal">
      <formula>""</formula>
    </cfRule>
  </conditionalFormatting>
  <dataValidations count="2">
    <dataValidation type="decimal" operator="greaterThanOrEqual" allowBlank="1" showInputMessage="1" showErrorMessage="1" sqref="C9:N34" xr:uid="{00000000-0002-0000-0C00-000001000000}">
      <formula1>0</formula1>
    </dataValidation>
    <dataValidation type="list" allowBlank="1" showInputMessage="1" showErrorMessage="1" sqref="A27:A34" xr:uid="{00000000-0002-0000-0C00-000000000000}">
      <formula1>$U$10:$U$40</formula1>
    </dataValidation>
  </dataValidations>
  <pageMargins left="0.75" right="0.75" top="1" bottom="1" header="0.5" footer="0.5"/>
  <pageSetup scale="42"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97"/>
  <sheetViews>
    <sheetView topLeftCell="A74" zoomScale="60" zoomScaleNormal="60" workbookViewId="0">
      <selection activeCell="C81" sqref="C81"/>
    </sheetView>
  </sheetViews>
  <sheetFormatPr defaultColWidth="9.1640625" defaultRowHeight="17.399999999999999" x14ac:dyDescent="0.55000000000000004"/>
  <cols>
    <col min="1" max="1" width="11.1640625" style="3" customWidth="1"/>
    <col min="2" max="2" width="56.5546875" style="3" customWidth="1"/>
    <col min="3" max="3" width="17.5546875" style="3" customWidth="1"/>
    <col min="4" max="15" width="17.27734375" style="3" customWidth="1"/>
    <col min="16" max="18" width="9.1640625" style="3"/>
    <col min="19" max="26" width="9.1640625" style="3" hidden="1" customWidth="1"/>
    <col min="27" max="27" width="10.83203125" style="3" hidden="1" customWidth="1"/>
    <col min="28" max="28" width="9.44140625" style="3" hidden="1" customWidth="1"/>
    <col min="29" max="29" width="14.83203125" style="3" hidden="1" customWidth="1"/>
    <col min="30" max="31" width="11.27734375" style="3" hidden="1" customWidth="1"/>
    <col min="32" max="32" width="12.27734375" style="3" hidden="1" customWidth="1"/>
    <col min="33" max="33" width="17" style="3" hidden="1" customWidth="1"/>
    <col min="34" max="34" width="19.71875" style="3" hidden="1" customWidth="1"/>
    <col min="35" max="43" width="10" style="3" hidden="1" customWidth="1"/>
    <col min="44" max="46" width="11" style="3" hidden="1" customWidth="1"/>
    <col min="47" max="47" width="9.1640625" style="3" hidden="1" customWidth="1"/>
    <col min="48" max="16384" width="9.1640625" style="3"/>
  </cols>
  <sheetData>
    <row r="1" spans="1:46" ht="17.7" x14ac:dyDescent="0.6">
      <c r="A1" s="60"/>
      <c r="G1" s="65" t="s">
        <v>0</v>
      </c>
      <c r="N1" s="66" t="s">
        <v>2</v>
      </c>
      <c r="O1" s="66">
        <f>Summary!B1</f>
        <v>35</v>
      </c>
    </row>
    <row r="2" spans="1:46" ht="17.7" x14ac:dyDescent="0.6">
      <c r="A2" s="60"/>
      <c r="G2" s="65" t="s">
        <v>1</v>
      </c>
    </row>
    <row r="3" spans="1:46" ht="17.7" x14ac:dyDescent="0.6">
      <c r="G3" s="65" t="str">
        <f>'Marketing Outside Toastmasters'!G3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ht="17.7" x14ac:dyDescent="0.6">
      <c r="A7" s="74"/>
      <c r="D7" s="75"/>
      <c r="E7" s="75"/>
      <c r="F7" s="75"/>
      <c r="G7" s="75"/>
      <c r="H7" s="75"/>
      <c r="I7" s="75"/>
      <c r="J7" s="75"/>
      <c r="K7" s="75"/>
      <c r="L7" s="75"/>
      <c r="M7" s="75"/>
      <c r="N7" s="75"/>
      <c r="O7" s="75"/>
      <c r="AB7" s="165"/>
    </row>
    <row r="8" spans="1:46" ht="17.7" x14ac:dyDescent="0.6">
      <c r="A8" s="60" t="s">
        <v>256</v>
      </c>
      <c r="B8" s="65"/>
      <c r="D8" s="75"/>
      <c r="E8" s="75"/>
      <c r="F8" s="75"/>
      <c r="G8" s="75"/>
      <c r="H8" s="75"/>
      <c r="I8" s="75"/>
      <c r="J8" s="75"/>
      <c r="K8" s="75"/>
      <c r="L8" s="75"/>
      <c r="M8" s="75"/>
      <c r="N8" s="75"/>
      <c r="O8" s="75"/>
    </row>
    <row r="9" spans="1:46" x14ac:dyDescent="0.55000000000000004">
      <c r="A9" s="177" t="s">
        <v>257</v>
      </c>
      <c r="B9" s="43"/>
      <c r="C9" s="75"/>
      <c r="D9" s="75"/>
      <c r="E9" s="75"/>
      <c r="F9" s="75"/>
      <c r="G9" s="75"/>
      <c r="H9" s="75"/>
      <c r="I9" s="75"/>
      <c r="J9" s="75"/>
      <c r="K9" s="75"/>
      <c r="L9" s="75"/>
      <c r="M9" s="75"/>
      <c r="N9" s="75"/>
      <c r="O9" s="75"/>
      <c r="T9" s="64" t="s">
        <v>227</v>
      </c>
    </row>
    <row r="10" spans="1:46" ht="20.25" customHeight="1" x14ac:dyDescent="0.55000000000000004">
      <c r="A10" s="3">
        <v>7006</v>
      </c>
      <c r="B10" s="43" t="str">
        <f>IF(ISTEXT("Recognition - Member-"&amp;VLOOKUP(A10,'Chart of Accounts'!$B$5:$C$50,2,FALSE)),"Recognition - Member-"&amp;VLOOKUP(A10,'Chart of Accounts'!$B$5:$C$50,2,FALSE),"")</f>
        <v>Recognition - Member-Educational Materials</v>
      </c>
      <c r="C10" s="170"/>
      <c r="D10" s="170"/>
      <c r="E10" s="170"/>
      <c r="F10" s="170"/>
      <c r="G10" s="170"/>
      <c r="H10" s="170"/>
      <c r="I10" s="170"/>
      <c r="J10" s="170"/>
      <c r="K10" s="170"/>
      <c r="L10" s="170"/>
      <c r="M10" s="170"/>
      <c r="N10" s="170"/>
      <c r="O10" s="75">
        <f t="shared" ref="O10:O19" si="0">SUM(C10:N10)</f>
        <v>0</v>
      </c>
      <c r="T10" s="3" t="s">
        <v>31</v>
      </c>
      <c r="U10" s="3">
        <v>7004</v>
      </c>
      <c r="AA10" s="3" t="s">
        <v>170</v>
      </c>
      <c r="AB10" s="3" t="str">
        <f t="shared" ref="AB10:AB19" si="1">IF(A10="","",A10&amp;"-000000")</f>
        <v>7006-000000</v>
      </c>
      <c r="AC10" s="3">
        <v>570</v>
      </c>
      <c r="AD10" s="3" t="str">
        <f t="shared" ref="AD10:AD19" si="2">IF(LEN($O$1)=3,$O$1,IF(LEN($O$1)=2,0&amp;$O$1,IF(LEN($O$1)=1,0&amp;0&amp;$O$1,"ERROR")))</f>
        <v>035</v>
      </c>
      <c r="AG10" s="3">
        <v>110</v>
      </c>
      <c r="AH10" s="3" t="str">
        <f>Summary!$B$2</f>
        <v>USD</v>
      </c>
      <c r="AI10" s="3">
        <f t="shared" ref="AI10:AI19" si="3">IF(C10="",0,C10)</f>
        <v>0</v>
      </c>
      <c r="AJ10" s="3">
        <f t="shared" ref="AJ10:AJ19" si="4">IF(D10="",0,D10)</f>
        <v>0</v>
      </c>
      <c r="AK10" s="3">
        <f t="shared" ref="AK10:AK19" si="5">IF(E10="",0,E10)</f>
        <v>0</v>
      </c>
      <c r="AL10" s="3">
        <f t="shared" ref="AL10:AL19" si="6">IF(F10="",0,F10)</f>
        <v>0</v>
      </c>
      <c r="AM10" s="3">
        <f t="shared" ref="AM10:AM19" si="7">IF(G10="",0,G10)</f>
        <v>0</v>
      </c>
      <c r="AN10" s="3">
        <f t="shared" ref="AN10:AN19" si="8">IF(H10="",0,H10)</f>
        <v>0</v>
      </c>
      <c r="AO10" s="3">
        <f t="shared" ref="AO10:AO19" si="9">IF(I10="",0,I10)</f>
        <v>0</v>
      </c>
      <c r="AP10" s="3">
        <f t="shared" ref="AP10:AP19" si="10">IF(J10="",0,J10)</f>
        <v>0</v>
      </c>
      <c r="AQ10" s="3">
        <f t="shared" ref="AQ10:AQ19" si="11">IF(K10="",0,K10)</f>
        <v>0</v>
      </c>
      <c r="AR10" s="3">
        <f t="shared" ref="AR10:AR19" si="12">IF(L10="",0,L10)</f>
        <v>0</v>
      </c>
      <c r="AS10" s="3">
        <f t="shared" ref="AS10:AS19" si="13">IF(M10="",0,M10)</f>
        <v>0</v>
      </c>
      <c r="AT10" s="3">
        <f t="shared" ref="AT10:AT19" si="14">IF(N10="",0,N10)</f>
        <v>0</v>
      </c>
    </row>
    <row r="11" spans="1:46" ht="20.25" customHeight="1" x14ac:dyDescent="0.55000000000000004">
      <c r="A11" s="3">
        <v>7008</v>
      </c>
      <c r="B11" s="43" t="str">
        <f>IF(ISTEXT("Recognition - Member-"&amp;VLOOKUP(A11,'Chart of Accounts'!$B$5:$C$50,2,FALSE)),"Recognition - Member-"&amp;VLOOKUP(A11,'Chart of Accounts'!$B$5:$C$50,2,FALSE),"")</f>
        <v>Recognition - Member-Promotional Materials</v>
      </c>
      <c r="C11" s="170"/>
      <c r="D11" s="170"/>
      <c r="E11" s="170"/>
      <c r="F11" s="170"/>
      <c r="G11" s="170"/>
      <c r="H11" s="170"/>
      <c r="I11" s="170"/>
      <c r="J11" s="170"/>
      <c r="K11" s="170"/>
      <c r="L11" s="170"/>
      <c r="M11" s="170"/>
      <c r="N11" s="170"/>
      <c r="O11" s="75">
        <f t="shared" si="0"/>
        <v>0</v>
      </c>
      <c r="T11" s="3" t="s">
        <v>33</v>
      </c>
      <c r="U11" s="3">
        <v>7006</v>
      </c>
      <c r="AA11" s="3" t="s">
        <v>170</v>
      </c>
      <c r="AB11" s="3" t="str">
        <f t="shared" si="1"/>
        <v>7008-000000</v>
      </c>
      <c r="AC11" s="3">
        <v>570</v>
      </c>
      <c r="AD11" s="3" t="str">
        <f t="shared" si="2"/>
        <v>035</v>
      </c>
      <c r="AG11" s="3">
        <v>110</v>
      </c>
      <c r="AH11" s="3" t="str">
        <f>Summary!$B$2</f>
        <v>USD</v>
      </c>
      <c r="AI11" s="3">
        <f t="shared" si="3"/>
        <v>0</v>
      </c>
      <c r="AJ11" s="3">
        <f t="shared" si="4"/>
        <v>0</v>
      </c>
      <c r="AK11" s="3">
        <f t="shared" si="5"/>
        <v>0</v>
      </c>
      <c r="AL11" s="3">
        <f t="shared" si="6"/>
        <v>0</v>
      </c>
      <c r="AM11" s="3">
        <f t="shared" si="7"/>
        <v>0</v>
      </c>
      <c r="AN11" s="3">
        <f t="shared" si="8"/>
        <v>0</v>
      </c>
      <c r="AO11" s="3">
        <f t="shared" si="9"/>
        <v>0</v>
      </c>
      <c r="AP11" s="3">
        <f t="shared" si="10"/>
        <v>0</v>
      </c>
      <c r="AQ11" s="3">
        <f t="shared" si="11"/>
        <v>0</v>
      </c>
      <c r="AR11" s="3">
        <f t="shared" si="12"/>
        <v>0</v>
      </c>
      <c r="AS11" s="3">
        <f t="shared" si="13"/>
        <v>0</v>
      </c>
      <c r="AT11" s="3">
        <f t="shared" si="14"/>
        <v>0</v>
      </c>
    </row>
    <row r="12" spans="1:46" ht="20.25" customHeight="1" x14ac:dyDescent="0.55000000000000004">
      <c r="A12" s="3">
        <v>7010</v>
      </c>
      <c r="B12" s="43" t="str">
        <f>IF(ISTEXT("Recognition - Member-"&amp;VLOOKUP(A12,'Chart of Accounts'!$B$5:$C$50,2,FALSE)),"Recognition - Member-"&amp;VLOOKUP(A12,'Chart of Accounts'!$B$5:$C$50,2,FALSE),"")</f>
        <v>Recognition - Member-Awards Expense (Trophies, Plaques, Ribbons &amp; Certificates)</v>
      </c>
      <c r="C12" s="170"/>
      <c r="D12" s="170"/>
      <c r="E12" s="170"/>
      <c r="F12" s="170"/>
      <c r="G12" s="170"/>
      <c r="H12" s="170"/>
      <c r="I12" s="170"/>
      <c r="J12" s="170"/>
      <c r="K12" s="170"/>
      <c r="L12" s="170"/>
      <c r="M12" s="170"/>
      <c r="N12" s="170"/>
      <c r="O12" s="75">
        <f t="shared" si="0"/>
        <v>0</v>
      </c>
      <c r="T12" s="3" t="s">
        <v>35</v>
      </c>
      <c r="U12" s="3">
        <v>7008</v>
      </c>
      <c r="AA12" s="3" t="s">
        <v>170</v>
      </c>
      <c r="AB12" s="3" t="str">
        <f t="shared" si="1"/>
        <v>7010-000000</v>
      </c>
      <c r="AC12" s="3">
        <v>570</v>
      </c>
      <c r="AD12" s="3" t="str">
        <f t="shared" si="2"/>
        <v>035</v>
      </c>
      <c r="AG12" s="3">
        <v>110</v>
      </c>
      <c r="AH12" s="3" t="str">
        <f>Summary!$B$2</f>
        <v>USD</v>
      </c>
      <c r="AI12" s="3">
        <f t="shared" si="3"/>
        <v>0</v>
      </c>
      <c r="AJ12" s="3">
        <f t="shared" si="4"/>
        <v>0</v>
      </c>
      <c r="AK12" s="3">
        <f t="shared" si="5"/>
        <v>0</v>
      </c>
      <c r="AL12" s="3">
        <f t="shared" si="6"/>
        <v>0</v>
      </c>
      <c r="AM12" s="3">
        <f t="shared" si="7"/>
        <v>0</v>
      </c>
      <c r="AN12" s="3">
        <f t="shared" si="8"/>
        <v>0</v>
      </c>
      <c r="AO12" s="3">
        <f t="shared" si="9"/>
        <v>0</v>
      </c>
      <c r="AP12" s="3">
        <f t="shared" si="10"/>
        <v>0</v>
      </c>
      <c r="AQ12" s="3">
        <f t="shared" si="11"/>
        <v>0</v>
      </c>
      <c r="AR12" s="3">
        <f t="shared" si="12"/>
        <v>0</v>
      </c>
      <c r="AS12" s="3">
        <f t="shared" si="13"/>
        <v>0</v>
      </c>
      <c r="AT12" s="3">
        <f t="shared" si="14"/>
        <v>0</v>
      </c>
    </row>
    <row r="13" spans="1:46" ht="20.25" customHeight="1" x14ac:dyDescent="0.55000000000000004">
      <c r="A13" s="3">
        <v>7012</v>
      </c>
      <c r="B13" s="43" t="str">
        <f>IF(ISTEXT("Recognition - Member-"&amp;VLOOKUP(A13,'Chart of Accounts'!$B$5:$C$50,2,FALSE)),"Recognition - Member-"&amp;VLOOKUP(A13,'Chart of Accounts'!$B$5:$C$50,2,FALSE),"")</f>
        <v>Recognition - Member-Supplies &amp; Stationery Expense</v>
      </c>
      <c r="C13" s="170"/>
      <c r="D13" s="170"/>
      <c r="E13" s="170"/>
      <c r="F13" s="170"/>
      <c r="G13" s="170"/>
      <c r="H13" s="170"/>
      <c r="I13" s="170"/>
      <c r="J13" s="170"/>
      <c r="K13" s="170"/>
      <c r="L13" s="170"/>
      <c r="M13" s="170"/>
      <c r="N13" s="170"/>
      <c r="O13" s="75">
        <f t="shared" si="0"/>
        <v>0</v>
      </c>
      <c r="T13" s="3" t="s">
        <v>37</v>
      </c>
      <c r="U13" s="3">
        <v>7010</v>
      </c>
      <c r="AA13" s="3" t="s">
        <v>170</v>
      </c>
      <c r="AB13" s="3" t="str">
        <f t="shared" si="1"/>
        <v>7012-000000</v>
      </c>
      <c r="AC13" s="3">
        <v>570</v>
      </c>
      <c r="AD13" s="3" t="str">
        <f t="shared" si="2"/>
        <v>035</v>
      </c>
      <c r="AG13" s="3">
        <v>110</v>
      </c>
      <c r="AH13" s="3" t="str">
        <f>Summary!$B$2</f>
        <v>USD</v>
      </c>
      <c r="AI13" s="3">
        <f t="shared" si="3"/>
        <v>0</v>
      </c>
      <c r="AJ13" s="3">
        <f t="shared" si="4"/>
        <v>0</v>
      </c>
      <c r="AK13" s="3">
        <f t="shared" si="5"/>
        <v>0</v>
      </c>
      <c r="AL13" s="3">
        <f t="shared" si="6"/>
        <v>0</v>
      </c>
      <c r="AM13" s="3">
        <f t="shared" si="7"/>
        <v>0</v>
      </c>
      <c r="AN13" s="3">
        <f t="shared" si="8"/>
        <v>0</v>
      </c>
      <c r="AO13" s="3">
        <f t="shared" si="9"/>
        <v>0</v>
      </c>
      <c r="AP13" s="3">
        <f t="shared" si="10"/>
        <v>0</v>
      </c>
      <c r="AQ13" s="3">
        <f t="shared" si="11"/>
        <v>0</v>
      </c>
      <c r="AR13" s="3">
        <f t="shared" si="12"/>
        <v>0</v>
      </c>
      <c r="AS13" s="3">
        <f t="shared" si="13"/>
        <v>0</v>
      </c>
      <c r="AT13" s="3">
        <f t="shared" si="14"/>
        <v>0</v>
      </c>
    </row>
    <row r="14" spans="1:46" ht="20.25" customHeight="1" x14ac:dyDescent="0.55000000000000004">
      <c r="A14" s="3">
        <v>7036</v>
      </c>
      <c r="B14" s="43" t="str">
        <f>IF(ISTEXT("Recognition - Member-"&amp;VLOOKUP(A14,'Chart of Accounts'!$B$5:$C$50,2,FALSE)),"Recognition - Member-"&amp;VLOOKUP(A14,'Chart of Accounts'!$B$5:$C$50,2,FALSE),"")</f>
        <v>Recognition - Member-Advertising Expense</v>
      </c>
      <c r="C14" s="170"/>
      <c r="D14" s="170"/>
      <c r="E14" s="170"/>
      <c r="F14" s="170"/>
      <c r="G14" s="170"/>
      <c r="H14" s="170"/>
      <c r="I14" s="170"/>
      <c r="J14" s="170"/>
      <c r="K14" s="170"/>
      <c r="L14" s="170"/>
      <c r="M14" s="170"/>
      <c r="N14" s="170"/>
      <c r="O14" s="75">
        <f t="shared" si="0"/>
        <v>0</v>
      </c>
      <c r="T14" s="3" t="s">
        <v>39</v>
      </c>
      <c r="U14" s="3">
        <v>7012</v>
      </c>
      <c r="AA14" s="3" t="s">
        <v>170</v>
      </c>
      <c r="AB14" s="3" t="str">
        <f t="shared" si="1"/>
        <v>7036-000000</v>
      </c>
      <c r="AC14" s="3">
        <v>570</v>
      </c>
      <c r="AD14" s="3" t="str">
        <f t="shared" si="2"/>
        <v>035</v>
      </c>
      <c r="AG14" s="3">
        <v>110</v>
      </c>
      <c r="AH14" s="3" t="str">
        <f>Summary!$B$2</f>
        <v>USD</v>
      </c>
      <c r="AI14" s="3">
        <f t="shared" si="3"/>
        <v>0</v>
      </c>
      <c r="AJ14" s="3">
        <f t="shared" si="4"/>
        <v>0</v>
      </c>
      <c r="AK14" s="3">
        <f t="shared" si="5"/>
        <v>0</v>
      </c>
      <c r="AL14" s="3">
        <f t="shared" si="6"/>
        <v>0</v>
      </c>
      <c r="AM14" s="3">
        <f t="shared" si="7"/>
        <v>0</v>
      </c>
      <c r="AN14" s="3">
        <f t="shared" si="8"/>
        <v>0</v>
      </c>
      <c r="AO14" s="3">
        <f t="shared" si="9"/>
        <v>0</v>
      </c>
      <c r="AP14" s="3">
        <f t="shared" si="10"/>
        <v>0</v>
      </c>
      <c r="AQ14" s="3">
        <f t="shared" si="11"/>
        <v>0</v>
      </c>
      <c r="AR14" s="3">
        <f t="shared" si="12"/>
        <v>0</v>
      </c>
      <c r="AS14" s="3">
        <f t="shared" si="13"/>
        <v>0</v>
      </c>
      <c r="AT14" s="3">
        <f t="shared" si="14"/>
        <v>0</v>
      </c>
    </row>
    <row r="15" spans="1:46" ht="20.25" customHeight="1" x14ac:dyDescent="0.55000000000000004">
      <c r="A15" s="3">
        <v>7044</v>
      </c>
      <c r="B15" s="43" t="str">
        <f>IF(ISTEXT("Recognition - Member-"&amp;VLOOKUP(A15,'Chart of Accounts'!$B$5:$C$50,2,FALSE)),"Recognition - Member-"&amp;VLOOKUP(A15,'Chart of Accounts'!$B$5:$C$50,2,FALSE),"")</f>
        <v>Recognition - Member-Postage &amp; Shipping Expense</v>
      </c>
      <c r="C15" s="170"/>
      <c r="D15" s="170"/>
      <c r="E15" s="170"/>
      <c r="F15" s="170"/>
      <c r="G15" s="170"/>
      <c r="H15" s="170"/>
      <c r="I15" s="170"/>
      <c r="J15" s="170"/>
      <c r="K15" s="170"/>
      <c r="L15" s="170"/>
      <c r="M15" s="170"/>
      <c r="N15" s="170"/>
      <c r="O15" s="75">
        <f t="shared" si="0"/>
        <v>0</v>
      </c>
      <c r="T15" s="3" t="s">
        <v>41</v>
      </c>
      <c r="U15" s="3">
        <v>7014</v>
      </c>
      <c r="AA15" s="3" t="s">
        <v>170</v>
      </c>
      <c r="AB15" s="3" t="str">
        <f t="shared" si="1"/>
        <v>7044-000000</v>
      </c>
      <c r="AC15" s="3">
        <v>570</v>
      </c>
      <c r="AD15" s="3" t="str">
        <f t="shared" si="2"/>
        <v>035</v>
      </c>
      <c r="AG15" s="3">
        <v>110</v>
      </c>
      <c r="AH15" s="3" t="str">
        <f>Summary!$B$2</f>
        <v>USD</v>
      </c>
      <c r="AI15" s="3">
        <f t="shared" si="3"/>
        <v>0</v>
      </c>
      <c r="AJ15" s="3">
        <f t="shared" si="4"/>
        <v>0</v>
      </c>
      <c r="AK15" s="3">
        <f t="shared" si="5"/>
        <v>0</v>
      </c>
      <c r="AL15" s="3">
        <f t="shared" si="6"/>
        <v>0</v>
      </c>
      <c r="AM15" s="3">
        <f t="shared" si="7"/>
        <v>0</v>
      </c>
      <c r="AN15" s="3">
        <f t="shared" si="8"/>
        <v>0</v>
      </c>
      <c r="AO15" s="3">
        <f t="shared" si="9"/>
        <v>0</v>
      </c>
      <c r="AP15" s="3">
        <f t="shared" si="10"/>
        <v>0</v>
      </c>
      <c r="AQ15" s="3">
        <f t="shared" si="11"/>
        <v>0</v>
      </c>
      <c r="AR15" s="3">
        <f t="shared" si="12"/>
        <v>0</v>
      </c>
      <c r="AS15" s="3">
        <f t="shared" si="13"/>
        <v>0</v>
      </c>
      <c r="AT15" s="3">
        <f t="shared" si="14"/>
        <v>0</v>
      </c>
    </row>
    <row r="16" spans="1:46" ht="20.25" customHeight="1" x14ac:dyDescent="0.55000000000000004">
      <c r="A16" s="3">
        <v>7082</v>
      </c>
      <c r="B16" s="43" t="str">
        <f>IF(ISTEXT("Recognition - Member-"&amp;VLOOKUP(A16,'Chart of Accounts'!$B$5:$C$50,2,FALSE)),"Recognition - Member-"&amp;VLOOKUP(A16,'Chart of Accounts'!$B$5:$C$50,2,FALSE),"")</f>
        <v>Recognition - Member-Incentives</v>
      </c>
      <c r="C16" s="170">
        <v>50</v>
      </c>
      <c r="D16" s="170">
        <v>55</v>
      </c>
      <c r="E16" s="170">
        <v>55</v>
      </c>
      <c r="F16" s="170">
        <v>55</v>
      </c>
      <c r="G16" s="170">
        <v>55</v>
      </c>
      <c r="H16" s="170">
        <v>55</v>
      </c>
      <c r="I16" s="170">
        <v>55</v>
      </c>
      <c r="J16" s="170">
        <v>55</v>
      </c>
      <c r="K16" s="170">
        <v>55</v>
      </c>
      <c r="L16" s="170">
        <v>55</v>
      </c>
      <c r="M16" s="170">
        <v>55</v>
      </c>
      <c r="N16" s="170">
        <v>55</v>
      </c>
      <c r="O16" s="75">
        <f t="shared" si="0"/>
        <v>655</v>
      </c>
      <c r="T16" s="3" t="s">
        <v>43</v>
      </c>
      <c r="U16" s="3">
        <v>7016</v>
      </c>
      <c r="AA16" s="3" t="s">
        <v>170</v>
      </c>
      <c r="AB16" s="3" t="str">
        <f t="shared" si="1"/>
        <v>7082-000000</v>
      </c>
      <c r="AC16" s="3">
        <v>570</v>
      </c>
      <c r="AD16" s="3" t="str">
        <f t="shared" si="2"/>
        <v>035</v>
      </c>
      <c r="AG16" s="3">
        <v>110</v>
      </c>
      <c r="AH16" s="3" t="str">
        <f>Summary!$B$2</f>
        <v>USD</v>
      </c>
      <c r="AI16" s="3">
        <f t="shared" si="3"/>
        <v>50</v>
      </c>
      <c r="AJ16" s="3">
        <f t="shared" si="4"/>
        <v>55</v>
      </c>
      <c r="AK16" s="3">
        <f t="shared" si="5"/>
        <v>55</v>
      </c>
      <c r="AL16" s="3">
        <f t="shared" si="6"/>
        <v>55</v>
      </c>
      <c r="AM16" s="3">
        <f t="shared" si="7"/>
        <v>55</v>
      </c>
      <c r="AN16" s="3">
        <f t="shared" si="8"/>
        <v>55</v>
      </c>
      <c r="AO16" s="3">
        <f t="shared" si="9"/>
        <v>55</v>
      </c>
      <c r="AP16" s="3">
        <f t="shared" si="10"/>
        <v>55</v>
      </c>
      <c r="AQ16" s="3">
        <f t="shared" si="11"/>
        <v>55</v>
      </c>
      <c r="AR16" s="3">
        <f t="shared" si="12"/>
        <v>55</v>
      </c>
      <c r="AS16" s="3">
        <f t="shared" si="13"/>
        <v>55</v>
      </c>
      <c r="AT16" s="3">
        <f t="shared" si="14"/>
        <v>55</v>
      </c>
    </row>
    <row r="17" spans="1:46" ht="20.25" customHeight="1" x14ac:dyDescent="0.55000000000000004">
      <c r="A17" s="83"/>
      <c r="B17" s="43" t="str">
        <f>IF(ISTEXT("Recognition - Member-"&amp;VLOOKUP(A17,'Chart of Accounts'!$B$5:$C$50,2,FALSE)),"Recognition - Member-"&amp;VLOOKUP(A17,'Chart of Accounts'!$B$5:$C$50,2,FALSE),"")</f>
        <v/>
      </c>
      <c r="C17" s="170"/>
      <c r="D17" s="170"/>
      <c r="E17" s="170"/>
      <c r="F17" s="170"/>
      <c r="G17" s="170"/>
      <c r="H17" s="170"/>
      <c r="I17" s="170"/>
      <c r="J17" s="170"/>
      <c r="K17" s="170"/>
      <c r="L17" s="170"/>
      <c r="M17" s="170"/>
      <c r="N17" s="170"/>
      <c r="O17" s="75">
        <f t="shared" si="0"/>
        <v>0</v>
      </c>
      <c r="T17" s="3" t="s">
        <v>45</v>
      </c>
      <c r="U17" s="3">
        <v>7018</v>
      </c>
      <c r="AA17" s="3" t="s">
        <v>170</v>
      </c>
      <c r="AB17" s="3" t="str">
        <f t="shared" si="1"/>
        <v/>
      </c>
      <c r="AC17" s="3">
        <v>570</v>
      </c>
      <c r="AD17" s="3" t="str">
        <f t="shared" si="2"/>
        <v>035</v>
      </c>
      <c r="AG17" s="3">
        <v>110</v>
      </c>
      <c r="AH17" s="3" t="str">
        <f>Summary!$B$2</f>
        <v>USD</v>
      </c>
      <c r="AI17" s="3">
        <f t="shared" si="3"/>
        <v>0</v>
      </c>
      <c r="AJ17" s="3">
        <f t="shared" si="4"/>
        <v>0</v>
      </c>
      <c r="AK17" s="3">
        <f t="shared" si="5"/>
        <v>0</v>
      </c>
      <c r="AL17" s="3">
        <f t="shared" si="6"/>
        <v>0</v>
      </c>
      <c r="AM17" s="3">
        <f t="shared" si="7"/>
        <v>0</v>
      </c>
      <c r="AN17" s="3">
        <f t="shared" si="8"/>
        <v>0</v>
      </c>
      <c r="AO17" s="3">
        <f t="shared" si="9"/>
        <v>0</v>
      </c>
      <c r="AP17" s="3">
        <f t="shared" si="10"/>
        <v>0</v>
      </c>
      <c r="AQ17" s="3">
        <f t="shared" si="11"/>
        <v>0</v>
      </c>
      <c r="AR17" s="3">
        <f t="shared" si="12"/>
        <v>0</v>
      </c>
      <c r="AS17" s="3">
        <f t="shared" si="13"/>
        <v>0</v>
      </c>
      <c r="AT17" s="3">
        <f t="shared" si="14"/>
        <v>0</v>
      </c>
    </row>
    <row r="18" spans="1:46" ht="20.25" customHeight="1" x14ac:dyDescent="0.55000000000000004">
      <c r="A18" s="83"/>
      <c r="B18" s="43" t="str">
        <f>IF(ISTEXT("Recognition - Member-"&amp;VLOOKUP(A18,'Chart of Accounts'!$B$5:$C$50,2,FALSE)),"Recognition - Member-"&amp;VLOOKUP(A18,'Chart of Accounts'!$B$5:$C$50,2,FALSE),"")</f>
        <v/>
      </c>
      <c r="C18" s="170"/>
      <c r="D18" s="170"/>
      <c r="E18" s="170"/>
      <c r="F18" s="170"/>
      <c r="G18" s="170"/>
      <c r="H18" s="170"/>
      <c r="I18" s="170"/>
      <c r="J18" s="170"/>
      <c r="K18" s="170"/>
      <c r="L18" s="170"/>
      <c r="M18" s="170"/>
      <c r="N18" s="170"/>
      <c r="O18" s="75">
        <f t="shared" si="0"/>
        <v>0</v>
      </c>
      <c r="T18" s="3" t="s">
        <v>47</v>
      </c>
      <c r="U18" s="3">
        <v>7020</v>
      </c>
      <c r="AA18" s="3" t="s">
        <v>170</v>
      </c>
      <c r="AB18" s="3" t="str">
        <f t="shared" si="1"/>
        <v/>
      </c>
      <c r="AC18" s="3">
        <v>570</v>
      </c>
      <c r="AD18" s="3" t="str">
        <f t="shared" si="2"/>
        <v>035</v>
      </c>
      <c r="AG18" s="3">
        <v>110</v>
      </c>
      <c r="AH18" s="3" t="str">
        <f>Summary!$B$2</f>
        <v>USD</v>
      </c>
      <c r="AI18" s="3">
        <f t="shared" si="3"/>
        <v>0</v>
      </c>
      <c r="AJ18" s="3">
        <f t="shared" si="4"/>
        <v>0</v>
      </c>
      <c r="AK18" s="3">
        <f t="shared" si="5"/>
        <v>0</v>
      </c>
      <c r="AL18" s="3">
        <f t="shared" si="6"/>
        <v>0</v>
      </c>
      <c r="AM18" s="3">
        <f t="shared" si="7"/>
        <v>0</v>
      </c>
      <c r="AN18" s="3">
        <f t="shared" si="8"/>
        <v>0</v>
      </c>
      <c r="AO18" s="3">
        <f t="shared" si="9"/>
        <v>0</v>
      </c>
      <c r="AP18" s="3">
        <f t="shared" si="10"/>
        <v>0</v>
      </c>
      <c r="AQ18" s="3">
        <f t="shared" si="11"/>
        <v>0</v>
      </c>
      <c r="AR18" s="3">
        <f t="shared" si="12"/>
        <v>0</v>
      </c>
      <c r="AS18" s="3">
        <f t="shared" si="13"/>
        <v>0</v>
      </c>
      <c r="AT18" s="3">
        <f t="shared" si="14"/>
        <v>0</v>
      </c>
    </row>
    <row r="19" spans="1:46" ht="20.25" customHeight="1" x14ac:dyDescent="0.55000000000000004">
      <c r="A19" s="83"/>
      <c r="B19" s="43" t="str">
        <f>IF(ISTEXT("Recognition - Member-"&amp;VLOOKUP(A19,'Chart of Accounts'!$B$5:$C$50,2,FALSE)),"Recognition - Member-"&amp;VLOOKUP(A19,'Chart of Accounts'!$B$5:$C$50,2,FALSE),"")</f>
        <v/>
      </c>
      <c r="C19" s="170"/>
      <c r="D19" s="170"/>
      <c r="E19" s="170"/>
      <c r="F19" s="170"/>
      <c r="G19" s="170"/>
      <c r="H19" s="170"/>
      <c r="I19" s="170"/>
      <c r="J19" s="170"/>
      <c r="K19" s="170"/>
      <c r="L19" s="170"/>
      <c r="M19" s="170"/>
      <c r="N19" s="170"/>
      <c r="O19" s="75">
        <f t="shared" si="0"/>
        <v>0</v>
      </c>
      <c r="T19" s="3" t="s">
        <v>49</v>
      </c>
      <c r="U19" s="3">
        <v>7022</v>
      </c>
      <c r="AA19" s="3" t="s">
        <v>170</v>
      </c>
      <c r="AB19" s="3" t="str">
        <f t="shared" si="1"/>
        <v/>
      </c>
      <c r="AC19" s="3">
        <v>570</v>
      </c>
      <c r="AD19" s="3" t="str">
        <f t="shared" si="2"/>
        <v>035</v>
      </c>
      <c r="AG19" s="3">
        <v>110</v>
      </c>
      <c r="AH19" s="3" t="str">
        <f>Summary!$B$2</f>
        <v>USD</v>
      </c>
      <c r="AI19" s="3">
        <f t="shared" si="3"/>
        <v>0</v>
      </c>
      <c r="AJ19" s="3">
        <f t="shared" si="4"/>
        <v>0</v>
      </c>
      <c r="AK19" s="3">
        <f t="shared" si="5"/>
        <v>0</v>
      </c>
      <c r="AL19" s="3">
        <f t="shared" si="6"/>
        <v>0</v>
      </c>
      <c r="AM19" s="3">
        <f t="shared" si="7"/>
        <v>0</v>
      </c>
      <c r="AN19" s="3">
        <f t="shared" si="8"/>
        <v>0</v>
      </c>
      <c r="AO19" s="3">
        <f t="shared" si="9"/>
        <v>0</v>
      </c>
      <c r="AP19" s="3">
        <f t="shared" si="10"/>
        <v>0</v>
      </c>
      <c r="AQ19" s="3">
        <f t="shared" si="11"/>
        <v>0</v>
      </c>
      <c r="AR19" s="3">
        <f t="shared" si="12"/>
        <v>0</v>
      </c>
      <c r="AS19" s="3">
        <f t="shared" si="13"/>
        <v>0</v>
      </c>
      <c r="AT19" s="3">
        <f t="shared" si="14"/>
        <v>0</v>
      </c>
    </row>
    <row r="20" spans="1:46" ht="20.25" customHeight="1" x14ac:dyDescent="0.55000000000000004">
      <c r="A20" s="177" t="s">
        <v>286</v>
      </c>
      <c r="B20" s="43"/>
      <c r="C20" s="178">
        <f>SUM(C10:C19)</f>
        <v>50</v>
      </c>
      <c r="D20" s="178">
        <f t="shared" ref="D20:O20" si="15">SUM(D10:D19)</f>
        <v>55</v>
      </c>
      <c r="E20" s="178">
        <f t="shared" si="15"/>
        <v>55</v>
      </c>
      <c r="F20" s="178">
        <f t="shared" si="15"/>
        <v>55</v>
      </c>
      <c r="G20" s="178">
        <f t="shared" si="15"/>
        <v>55</v>
      </c>
      <c r="H20" s="178">
        <f t="shared" si="15"/>
        <v>55</v>
      </c>
      <c r="I20" s="178">
        <f t="shared" si="15"/>
        <v>55</v>
      </c>
      <c r="J20" s="178">
        <f t="shared" si="15"/>
        <v>55</v>
      </c>
      <c r="K20" s="178">
        <f t="shared" si="15"/>
        <v>55</v>
      </c>
      <c r="L20" s="178">
        <f t="shared" si="15"/>
        <v>55</v>
      </c>
      <c r="M20" s="178">
        <f t="shared" si="15"/>
        <v>55</v>
      </c>
      <c r="N20" s="178">
        <f t="shared" si="15"/>
        <v>55</v>
      </c>
      <c r="O20" s="178">
        <f t="shared" si="15"/>
        <v>655</v>
      </c>
      <c r="T20" s="3" t="s">
        <v>51</v>
      </c>
      <c r="U20" s="3">
        <v>7024</v>
      </c>
    </row>
    <row r="21" spans="1:46" ht="17.7" x14ac:dyDescent="0.6">
      <c r="A21" s="60"/>
      <c r="B21" s="65"/>
      <c r="D21" s="75"/>
      <c r="E21" s="75"/>
      <c r="F21" s="75"/>
      <c r="G21" s="75"/>
      <c r="H21" s="75"/>
      <c r="I21" s="75"/>
      <c r="J21" s="75"/>
      <c r="K21" s="75"/>
      <c r="L21" s="75"/>
      <c r="M21" s="75"/>
      <c r="N21" s="75"/>
      <c r="O21" s="75"/>
    </row>
    <row r="22" spans="1:46" x14ac:dyDescent="0.55000000000000004">
      <c r="A22" s="177" t="s">
        <v>258</v>
      </c>
      <c r="B22" s="43"/>
      <c r="C22" s="75"/>
      <c r="D22" s="75"/>
      <c r="E22" s="75"/>
      <c r="F22" s="75"/>
      <c r="G22" s="75"/>
      <c r="H22" s="75"/>
      <c r="I22" s="75"/>
      <c r="J22" s="75"/>
      <c r="K22" s="75"/>
      <c r="L22" s="75"/>
      <c r="M22" s="75"/>
      <c r="N22" s="75"/>
      <c r="O22" s="75"/>
      <c r="T22" s="64" t="s">
        <v>227</v>
      </c>
    </row>
    <row r="23" spans="1:46" ht="20.25" customHeight="1" x14ac:dyDescent="0.55000000000000004">
      <c r="A23" s="3">
        <v>7006</v>
      </c>
      <c r="B23" s="43" t="str">
        <f>IF(ISTEXT("Recognition - Club-"&amp;VLOOKUP(A23,'Chart of Accounts'!$B$5:$C$50,2,FALSE)),"Recognition - Club-"&amp;VLOOKUP(A23,'Chart of Accounts'!$B$5:$C$50,2,FALSE),"")</f>
        <v>Recognition - Club-Educational Materials</v>
      </c>
      <c r="C23" s="170"/>
      <c r="D23" s="170"/>
      <c r="E23" s="170"/>
      <c r="F23" s="170"/>
      <c r="G23" s="170"/>
      <c r="H23" s="170"/>
      <c r="I23" s="170"/>
      <c r="J23" s="170"/>
      <c r="K23" s="170"/>
      <c r="L23" s="170"/>
      <c r="M23" s="170"/>
      <c r="N23" s="170"/>
      <c r="O23" s="75">
        <f t="shared" ref="O23:O32" si="16">SUM(C23:N23)</f>
        <v>0</v>
      </c>
      <c r="T23" s="3" t="s">
        <v>31</v>
      </c>
      <c r="U23" s="3">
        <v>7004</v>
      </c>
      <c r="AA23" s="3" t="s">
        <v>170</v>
      </c>
      <c r="AB23" s="3" t="str">
        <f t="shared" ref="AB23:AB32" si="17">IF(A23="","",A23&amp;"-000000")</f>
        <v>7006-000000</v>
      </c>
      <c r="AC23" s="3">
        <v>571</v>
      </c>
      <c r="AD23" s="3" t="str">
        <f t="shared" ref="AD23:AD32" si="18">IF(LEN($O$1)=3,$O$1,IF(LEN($O$1)=2,0&amp;$O$1,IF(LEN($O$1)=1,0&amp;0&amp;$O$1,"ERROR")))</f>
        <v>035</v>
      </c>
      <c r="AG23" s="3">
        <v>110</v>
      </c>
      <c r="AH23" s="3" t="str">
        <f>Summary!$B$2</f>
        <v>USD</v>
      </c>
      <c r="AI23" s="3">
        <f t="shared" ref="AI23:AI32" si="19">IF(C23="",0,C23)</f>
        <v>0</v>
      </c>
      <c r="AJ23" s="3">
        <f t="shared" ref="AJ23:AJ32" si="20">IF(D23="",0,D23)</f>
        <v>0</v>
      </c>
      <c r="AK23" s="3">
        <f t="shared" ref="AK23:AK32" si="21">IF(E23="",0,E23)</f>
        <v>0</v>
      </c>
      <c r="AL23" s="3">
        <f t="shared" ref="AL23:AL32" si="22">IF(F23="",0,F23)</f>
        <v>0</v>
      </c>
      <c r="AM23" s="3">
        <f t="shared" ref="AM23:AM32" si="23">IF(G23="",0,G23)</f>
        <v>0</v>
      </c>
      <c r="AN23" s="3">
        <f t="shared" ref="AN23:AN32" si="24">IF(H23="",0,H23)</f>
        <v>0</v>
      </c>
      <c r="AO23" s="3">
        <f t="shared" ref="AO23:AO32" si="25">IF(I23="",0,I23)</f>
        <v>0</v>
      </c>
      <c r="AP23" s="3">
        <f t="shared" ref="AP23:AP32" si="26">IF(J23="",0,J23)</f>
        <v>0</v>
      </c>
      <c r="AQ23" s="3">
        <f t="shared" ref="AQ23:AQ32" si="27">IF(K23="",0,K23)</f>
        <v>0</v>
      </c>
      <c r="AR23" s="3">
        <f t="shared" ref="AR23:AR32" si="28">IF(L23="",0,L23)</f>
        <v>0</v>
      </c>
      <c r="AS23" s="3">
        <f t="shared" ref="AS23:AS32" si="29">IF(M23="",0,M23)</f>
        <v>0</v>
      </c>
      <c r="AT23" s="3">
        <f t="shared" ref="AT23:AT32" si="30">IF(N23="",0,N23)</f>
        <v>0</v>
      </c>
    </row>
    <row r="24" spans="1:46" ht="20.25" customHeight="1" x14ac:dyDescent="0.55000000000000004">
      <c r="A24" s="3">
        <v>7008</v>
      </c>
      <c r="B24" s="43" t="str">
        <f>IF(ISTEXT("Recognition - Club-"&amp;VLOOKUP(A24,'Chart of Accounts'!$B$5:$C$50,2,FALSE)),"Recognition - Club-"&amp;VLOOKUP(A24,'Chart of Accounts'!$B$5:$C$50,2,FALSE),"")</f>
        <v>Recognition - Club-Promotional Materials</v>
      </c>
      <c r="C24" s="170"/>
      <c r="D24" s="170"/>
      <c r="E24" s="170"/>
      <c r="F24" s="170"/>
      <c r="G24" s="170"/>
      <c r="H24" s="170"/>
      <c r="I24" s="170"/>
      <c r="J24" s="170"/>
      <c r="K24" s="170"/>
      <c r="L24" s="170"/>
      <c r="M24" s="170"/>
      <c r="N24" s="170"/>
      <c r="O24" s="75">
        <f t="shared" si="16"/>
        <v>0</v>
      </c>
      <c r="T24" s="3" t="s">
        <v>33</v>
      </c>
      <c r="U24" s="3">
        <v>7006</v>
      </c>
      <c r="AA24" s="3" t="s">
        <v>170</v>
      </c>
      <c r="AB24" s="3" t="str">
        <f t="shared" si="17"/>
        <v>7008-000000</v>
      </c>
      <c r="AC24" s="3">
        <v>571</v>
      </c>
      <c r="AD24" s="3" t="str">
        <f t="shared" si="18"/>
        <v>035</v>
      </c>
      <c r="AG24" s="3">
        <v>110</v>
      </c>
      <c r="AH24" s="3" t="str">
        <f>Summary!$B$2</f>
        <v>USD</v>
      </c>
      <c r="AI24" s="3">
        <f t="shared" si="19"/>
        <v>0</v>
      </c>
      <c r="AJ24" s="3">
        <f t="shared" si="20"/>
        <v>0</v>
      </c>
      <c r="AK24" s="3">
        <f t="shared" si="21"/>
        <v>0</v>
      </c>
      <c r="AL24" s="3">
        <f t="shared" si="22"/>
        <v>0</v>
      </c>
      <c r="AM24" s="3">
        <f t="shared" si="23"/>
        <v>0</v>
      </c>
      <c r="AN24" s="3">
        <f t="shared" si="24"/>
        <v>0</v>
      </c>
      <c r="AO24" s="3">
        <f t="shared" si="25"/>
        <v>0</v>
      </c>
      <c r="AP24" s="3">
        <f t="shared" si="26"/>
        <v>0</v>
      </c>
      <c r="AQ24" s="3">
        <f t="shared" si="27"/>
        <v>0</v>
      </c>
      <c r="AR24" s="3">
        <f t="shared" si="28"/>
        <v>0</v>
      </c>
      <c r="AS24" s="3">
        <f t="shared" si="29"/>
        <v>0</v>
      </c>
      <c r="AT24" s="3">
        <f t="shared" si="30"/>
        <v>0</v>
      </c>
    </row>
    <row r="25" spans="1:46" ht="20.25" customHeight="1" x14ac:dyDescent="0.55000000000000004">
      <c r="A25" s="3">
        <v>7010</v>
      </c>
      <c r="B25" s="43" t="str">
        <f>IF(ISTEXT("Recognition - Club-"&amp;VLOOKUP(A25,'Chart of Accounts'!$B$5:$C$50,2,FALSE)),"Recognition - Club-"&amp;VLOOKUP(A25,'Chart of Accounts'!$B$5:$C$50,2,FALSE),"")</f>
        <v>Recognition - Club-Awards Expense (Trophies, Plaques, Ribbons &amp; Certificates)</v>
      </c>
      <c r="C25" s="170"/>
      <c r="D25" s="170"/>
      <c r="E25" s="170"/>
      <c r="F25" s="170"/>
      <c r="G25" s="170"/>
      <c r="H25" s="170"/>
      <c r="I25" s="170"/>
      <c r="J25" s="170"/>
      <c r="K25" s="170"/>
      <c r="L25" s="170"/>
      <c r="M25" s="170"/>
      <c r="N25" s="170"/>
      <c r="O25" s="75">
        <f t="shared" si="16"/>
        <v>0</v>
      </c>
      <c r="T25" s="3" t="s">
        <v>35</v>
      </c>
      <c r="U25" s="3">
        <v>7008</v>
      </c>
      <c r="AA25" s="3" t="s">
        <v>170</v>
      </c>
      <c r="AB25" s="3" t="str">
        <f t="shared" si="17"/>
        <v>7010-000000</v>
      </c>
      <c r="AC25" s="3">
        <v>571</v>
      </c>
      <c r="AD25" s="3" t="str">
        <f t="shared" si="18"/>
        <v>035</v>
      </c>
      <c r="AG25" s="3">
        <v>110</v>
      </c>
      <c r="AH25" s="3" t="str">
        <f>Summary!$B$2</f>
        <v>USD</v>
      </c>
      <c r="AI25" s="3">
        <f t="shared" si="19"/>
        <v>0</v>
      </c>
      <c r="AJ25" s="3">
        <f t="shared" si="20"/>
        <v>0</v>
      </c>
      <c r="AK25" s="3">
        <f t="shared" si="21"/>
        <v>0</v>
      </c>
      <c r="AL25" s="3">
        <f t="shared" si="22"/>
        <v>0</v>
      </c>
      <c r="AM25" s="3">
        <f t="shared" si="23"/>
        <v>0</v>
      </c>
      <c r="AN25" s="3">
        <f t="shared" si="24"/>
        <v>0</v>
      </c>
      <c r="AO25" s="3">
        <f t="shared" si="25"/>
        <v>0</v>
      </c>
      <c r="AP25" s="3">
        <f t="shared" si="26"/>
        <v>0</v>
      </c>
      <c r="AQ25" s="3">
        <f t="shared" si="27"/>
        <v>0</v>
      </c>
      <c r="AR25" s="3">
        <f t="shared" si="28"/>
        <v>0</v>
      </c>
      <c r="AS25" s="3">
        <f t="shared" si="29"/>
        <v>0</v>
      </c>
      <c r="AT25" s="3">
        <f t="shared" si="30"/>
        <v>0</v>
      </c>
    </row>
    <row r="26" spans="1:46" ht="20.25" customHeight="1" x14ac:dyDescent="0.55000000000000004">
      <c r="A26" s="3">
        <v>7012</v>
      </c>
      <c r="B26" s="43" t="str">
        <f>IF(ISTEXT("Recognition - Club-"&amp;VLOOKUP(A26,'Chart of Accounts'!$B$5:$C$50,2,FALSE)),"Recognition - Club-"&amp;VLOOKUP(A26,'Chart of Accounts'!$B$5:$C$50,2,FALSE),"")</f>
        <v>Recognition - Club-Supplies &amp; Stationery Expense</v>
      </c>
      <c r="C26" s="170"/>
      <c r="D26" s="170"/>
      <c r="E26" s="170"/>
      <c r="F26" s="170"/>
      <c r="G26" s="170"/>
      <c r="H26" s="170"/>
      <c r="I26" s="170"/>
      <c r="J26" s="170"/>
      <c r="K26" s="170"/>
      <c r="L26" s="170"/>
      <c r="M26" s="170"/>
      <c r="N26" s="170"/>
      <c r="O26" s="75">
        <f t="shared" si="16"/>
        <v>0</v>
      </c>
      <c r="T26" s="3" t="s">
        <v>37</v>
      </c>
      <c r="U26" s="3">
        <v>7010</v>
      </c>
      <c r="AA26" s="3" t="s">
        <v>170</v>
      </c>
      <c r="AB26" s="3" t="str">
        <f t="shared" si="17"/>
        <v>7012-000000</v>
      </c>
      <c r="AC26" s="3">
        <v>571</v>
      </c>
      <c r="AD26" s="3" t="str">
        <f t="shared" si="18"/>
        <v>035</v>
      </c>
      <c r="AG26" s="3">
        <v>110</v>
      </c>
      <c r="AH26" s="3" t="str">
        <f>Summary!$B$2</f>
        <v>USD</v>
      </c>
      <c r="AI26" s="3">
        <f t="shared" si="19"/>
        <v>0</v>
      </c>
      <c r="AJ26" s="3">
        <f t="shared" si="20"/>
        <v>0</v>
      </c>
      <c r="AK26" s="3">
        <f t="shared" si="21"/>
        <v>0</v>
      </c>
      <c r="AL26" s="3">
        <f t="shared" si="22"/>
        <v>0</v>
      </c>
      <c r="AM26" s="3">
        <f t="shared" si="23"/>
        <v>0</v>
      </c>
      <c r="AN26" s="3">
        <f t="shared" si="24"/>
        <v>0</v>
      </c>
      <c r="AO26" s="3">
        <f t="shared" si="25"/>
        <v>0</v>
      </c>
      <c r="AP26" s="3">
        <f t="shared" si="26"/>
        <v>0</v>
      </c>
      <c r="AQ26" s="3">
        <f t="shared" si="27"/>
        <v>0</v>
      </c>
      <c r="AR26" s="3">
        <f t="shared" si="28"/>
        <v>0</v>
      </c>
      <c r="AS26" s="3">
        <f t="shared" si="29"/>
        <v>0</v>
      </c>
      <c r="AT26" s="3">
        <f t="shared" si="30"/>
        <v>0</v>
      </c>
    </row>
    <row r="27" spans="1:46" ht="20.25" customHeight="1" x14ac:dyDescent="0.55000000000000004">
      <c r="A27" s="3">
        <v>7036</v>
      </c>
      <c r="B27" s="43" t="str">
        <f>IF(ISTEXT("Recognition - Club-"&amp;VLOOKUP(A27,'Chart of Accounts'!$B$5:$C$50,2,FALSE)),"Recognition - Club-"&amp;VLOOKUP(A27,'Chart of Accounts'!$B$5:$C$50,2,FALSE),"")</f>
        <v>Recognition - Club-Advertising Expense</v>
      </c>
      <c r="C27" s="170"/>
      <c r="D27" s="170"/>
      <c r="E27" s="170"/>
      <c r="F27" s="170"/>
      <c r="G27" s="170"/>
      <c r="H27" s="170"/>
      <c r="I27" s="170"/>
      <c r="J27" s="170"/>
      <c r="K27" s="170"/>
      <c r="L27" s="170"/>
      <c r="M27" s="170"/>
      <c r="N27" s="170"/>
      <c r="O27" s="75">
        <f t="shared" si="16"/>
        <v>0</v>
      </c>
      <c r="T27" s="3" t="s">
        <v>39</v>
      </c>
      <c r="U27" s="3">
        <v>7012</v>
      </c>
      <c r="AA27" s="3" t="s">
        <v>170</v>
      </c>
      <c r="AB27" s="3" t="str">
        <f t="shared" si="17"/>
        <v>7036-000000</v>
      </c>
      <c r="AC27" s="3">
        <v>571</v>
      </c>
      <c r="AD27" s="3" t="str">
        <f t="shared" si="18"/>
        <v>035</v>
      </c>
      <c r="AG27" s="3">
        <v>110</v>
      </c>
      <c r="AH27" s="3" t="str">
        <f>Summary!$B$2</f>
        <v>USD</v>
      </c>
      <c r="AI27" s="3">
        <f t="shared" si="19"/>
        <v>0</v>
      </c>
      <c r="AJ27" s="3">
        <f t="shared" si="20"/>
        <v>0</v>
      </c>
      <c r="AK27" s="3">
        <f t="shared" si="21"/>
        <v>0</v>
      </c>
      <c r="AL27" s="3">
        <f t="shared" si="22"/>
        <v>0</v>
      </c>
      <c r="AM27" s="3">
        <f t="shared" si="23"/>
        <v>0</v>
      </c>
      <c r="AN27" s="3">
        <f t="shared" si="24"/>
        <v>0</v>
      </c>
      <c r="AO27" s="3">
        <f t="shared" si="25"/>
        <v>0</v>
      </c>
      <c r="AP27" s="3">
        <f t="shared" si="26"/>
        <v>0</v>
      </c>
      <c r="AQ27" s="3">
        <f t="shared" si="27"/>
        <v>0</v>
      </c>
      <c r="AR27" s="3">
        <f t="shared" si="28"/>
        <v>0</v>
      </c>
      <c r="AS27" s="3">
        <f t="shared" si="29"/>
        <v>0</v>
      </c>
      <c r="AT27" s="3">
        <f t="shared" si="30"/>
        <v>0</v>
      </c>
    </row>
    <row r="28" spans="1:46" ht="20.25" customHeight="1" x14ac:dyDescent="0.55000000000000004">
      <c r="A28" s="3">
        <v>7044</v>
      </c>
      <c r="B28" s="43" t="str">
        <f>IF(ISTEXT("Recognition - Club-"&amp;VLOOKUP(A28,'Chart of Accounts'!$B$5:$C$50,2,FALSE)),"Recognition - Club-"&amp;VLOOKUP(A28,'Chart of Accounts'!$B$5:$C$50,2,FALSE),"")</f>
        <v>Recognition - Club-Postage &amp; Shipping Expense</v>
      </c>
      <c r="C28" s="170"/>
      <c r="D28" s="170"/>
      <c r="E28" s="170"/>
      <c r="F28" s="170"/>
      <c r="G28" s="170"/>
      <c r="H28" s="170"/>
      <c r="I28" s="170"/>
      <c r="J28" s="170"/>
      <c r="K28" s="170"/>
      <c r="L28" s="170"/>
      <c r="M28" s="170"/>
      <c r="N28" s="170"/>
      <c r="O28" s="75">
        <f t="shared" si="16"/>
        <v>0</v>
      </c>
      <c r="T28" s="3" t="s">
        <v>41</v>
      </c>
      <c r="U28" s="3">
        <v>7014</v>
      </c>
      <c r="AA28" s="3" t="s">
        <v>170</v>
      </c>
      <c r="AB28" s="3" t="str">
        <f t="shared" si="17"/>
        <v>7044-000000</v>
      </c>
      <c r="AC28" s="3">
        <v>571</v>
      </c>
      <c r="AD28" s="3" t="str">
        <f t="shared" si="18"/>
        <v>035</v>
      </c>
      <c r="AG28" s="3">
        <v>110</v>
      </c>
      <c r="AH28" s="3" t="str">
        <f>Summary!$B$2</f>
        <v>USD</v>
      </c>
      <c r="AI28" s="3">
        <f t="shared" si="19"/>
        <v>0</v>
      </c>
      <c r="AJ28" s="3">
        <f t="shared" si="20"/>
        <v>0</v>
      </c>
      <c r="AK28" s="3">
        <f t="shared" si="21"/>
        <v>0</v>
      </c>
      <c r="AL28" s="3">
        <f t="shared" si="22"/>
        <v>0</v>
      </c>
      <c r="AM28" s="3">
        <f t="shared" si="23"/>
        <v>0</v>
      </c>
      <c r="AN28" s="3">
        <f t="shared" si="24"/>
        <v>0</v>
      </c>
      <c r="AO28" s="3">
        <f t="shared" si="25"/>
        <v>0</v>
      </c>
      <c r="AP28" s="3">
        <f t="shared" si="26"/>
        <v>0</v>
      </c>
      <c r="AQ28" s="3">
        <f t="shared" si="27"/>
        <v>0</v>
      </c>
      <c r="AR28" s="3">
        <f t="shared" si="28"/>
        <v>0</v>
      </c>
      <c r="AS28" s="3">
        <f t="shared" si="29"/>
        <v>0</v>
      </c>
      <c r="AT28" s="3">
        <f t="shared" si="30"/>
        <v>0</v>
      </c>
    </row>
    <row r="29" spans="1:46" ht="20.25" customHeight="1" x14ac:dyDescent="0.55000000000000004">
      <c r="A29" s="3">
        <v>7082</v>
      </c>
      <c r="B29" s="43" t="str">
        <f>IF(ISTEXT("Recognition - Club-"&amp;VLOOKUP(A29,'Chart of Accounts'!$B$5:$C$50,2,FALSE)),"Recognition - Club-"&amp;VLOOKUP(A29,'Chart of Accounts'!$B$5:$C$50,2,FALSE),"")</f>
        <v>Recognition - Club-Incentives</v>
      </c>
      <c r="C29" s="170">
        <v>300</v>
      </c>
      <c r="D29" s="170">
        <v>300</v>
      </c>
      <c r="E29" s="170">
        <v>300</v>
      </c>
      <c r="F29" s="170">
        <v>300</v>
      </c>
      <c r="G29" s="170">
        <v>300</v>
      </c>
      <c r="H29" s="170">
        <v>300</v>
      </c>
      <c r="I29" s="170">
        <v>300</v>
      </c>
      <c r="J29" s="170">
        <v>300</v>
      </c>
      <c r="K29" s="170">
        <v>300</v>
      </c>
      <c r="L29" s="170">
        <v>600</v>
      </c>
      <c r="M29" s="170">
        <v>300</v>
      </c>
      <c r="N29" s="170">
        <v>300</v>
      </c>
      <c r="O29" s="75">
        <f t="shared" si="16"/>
        <v>3900</v>
      </c>
      <c r="T29" s="3" t="s">
        <v>43</v>
      </c>
      <c r="U29" s="3">
        <v>7016</v>
      </c>
      <c r="AA29" s="3" t="s">
        <v>170</v>
      </c>
      <c r="AB29" s="3" t="str">
        <f t="shared" si="17"/>
        <v>7082-000000</v>
      </c>
      <c r="AC29" s="3">
        <v>571</v>
      </c>
      <c r="AD29" s="3" t="str">
        <f t="shared" si="18"/>
        <v>035</v>
      </c>
      <c r="AG29" s="3">
        <v>110</v>
      </c>
      <c r="AH29" s="3" t="str">
        <f>Summary!$B$2</f>
        <v>USD</v>
      </c>
      <c r="AI29" s="3">
        <f t="shared" si="19"/>
        <v>300</v>
      </c>
      <c r="AJ29" s="3">
        <f t="shared" si="20"/>
        <v>300</v>
      </c>
      <c r="AK29" s="3">
        <f t="shared" si="21"/>
        <v>300</v>
      </c>
      <c r="AL29" s="3">
        <f t="shared" si="22"/>
        <v>300</v>
      </c>
      <c r="AM29" s="3">
        <f t="shared" si="23"/>
        <v>300</v>
      </c>
      <c r="AN29" s="3">
        <f t="shared" si="24"/>
        <v>300</v>
      </c>
      <c r="AO29" s="3">
        <f t="shared" si="25"/>
        <v>300</v>
      </c>
      <c r="AP29" s="3">
        <f t="shared" si="26"/>
        <v>300</v>
      </c>
      <c r="AQ29" s="3">
        <f t="shared" si="27"/>
        <v>300</v>
      </c>
      <c r="AR29" s="3">
        <f t="shared" si="28"/>
        <v>600</v>
      </c>
      <c r="AS29" s="3">
        <f t="shared" si="29"/>
        <v>300</v>
      </c>
      <c r="AT29" s="3">
        <f t="shared" si="30"/>
        <v>300</v>
      </c>
    </row>
    <row r="30" spans="1:46" ht="20.25" customHeight="1" x14ac:dyDescent="0.55000000000000004">
      <c r="A30" s="83"/>
      <c r="B30" s="43" t="str">
        <f>IF(ISTEXT("Recognition - Club-"&amp;VLOOKUP(A30,'Chart of Accounts'!$B$5:$C$50,2,FALSE)),"Recognition - Club-"&amp;VLOOKUP(A30,'Chart of Accounts'!$B$5:$C$50,2,FALSE),"")</f>
        <v/>
      </c>
      <c r="C30" s="170"/>
      <c r="D30" s="170"/>
      <c r="E30" s="170"/>
      <c r="F30" s="170"/>
      <c r="G30" s="170"/>
      <c r="H30" s="170"/>
      <c r="I30" s="170"/>
      <c r="J30" s="170"/>
      <c r="K30" s="170"/>
      <c r="L30" s="170"/>
      <c r="M30" s="170"/>
      <c r="N30" s="170"/>
      <c r="O30" s="75">
        <f t="shared" si="16"/>
        <v>0</v>
      </c>
      <c r="T30" s="3" t="s">
        <v>45</v>
      </c>
      <c r="U30" s="3">
        <v>7018</v>
      </c>
      <c r="AA30" s="3" t="s">
        <v>170</v>
      </c>
      <c r="AB30" s="3" t="str">
        <f t="shared" si="17"/>
        <v/>
      </c>
      <c r="AC30" s="3">
        <v>571</v>
      </c>
      <c r="AD30" s="3" t="str">
        <f t="shared" si="18"/>
        <v>035</v>
      </c>
      <c r="AG30" s="3">
        <v>110</v>
      </c>
      <c r="AH30" s="3" t="str">
        <f>Summary!$B$2</f>
        <v>USD</v>
      </c>
      <c r="AI30" s="3">
        <f t="shared" si="19"/>
        <v>0</v>
      </c>
      <c r="AJ30" s="3">
        <f t="shared" si="20"/>
        <v>0</v>
      </c>
      <c r="AK30" s="3">
        <f t="shared" si="21"/>
        <v>0</v>
      </c>
      <c r="AL30" s="3">
        <f t="shared" si="22"/>
        <v>0</v>
      </c>
      <c r="AM30" s="3">
        <f t="shared" si="23"/>
        <v>0</v>
      </c>
      <c r="AN30" s="3">
        <f t="shared" si="24"/>
        <v>0</v>
      </c>
      <c r="AO30" s="3">
        <f t="shared" si="25"/>
        <v>0</v>
      </c>
      <c r="AP30" s="3">
        <f t="shared" si="26"/>
        <v>0</v>
      </c>
      <c r="AQ30" s="3">
        <f t="shared" si="27"/>
        <v>0</v>
      </c>
      <c r="AR30" s="3">
        <f t="shared" si="28"/>
        <v>0</v>
      </c>
      <c r="AS30" s="3">
        <f t="shared" si="29"/>
        <v>0</v>
      </c>
      <c r="AT30" s="3">
        <f t="shared" si="30"/>
        <v>0</v>
      </c>
    </row>
    <row r="31" spans="1:46" ht="20.25" customHeight="1" x14ac:dyDescent="0.55000000000000004">
      <c r="A31" s="83"/>
      <c r="B31" s="43" t="str">
        <f>IF(ISTEXT("Recognition - Club-"&amp;VLOOKUP(A31,'Chart of Accounts'!$B$5:$C$50,2,FALSE)),"Recognition - Club-"&amp;VLOOKUP(A31,'Chart of Accounts'!$B$5:$C$50,2,FALSE),"")</f>
        <v/>
      </c>
      <c r="C31" s="170"/>
      <c r="D31" s="170"/>
      <c r="E31" s="170"/>
      <c r="F31" s="170"/>
      <c r="G31" s="170"/>
      <c r="H31" s="170"/>
      <c r="I31" s="170"/>
      <c r="J31" s="170"/>
      <c r="K31" s="170"/>
      <c r="L31" s="170"/>
      <c r="M31" s="170"/>
      <c r="N31" s="170"/>
      <c r="O31" s="75">
        <f t="shared" si="16"/>
        <v>0</v>
      </c>
      <c r="T31" s="3" t="s">
        <v>47</v>
      </c>
      <c r="U31" s="3">
        <v>7020</v>
      </c>
      <c r="AA31" s="3" t="s">
        <v>170</v>
      </c>
      <c r="AB31" s="3" t="str">
        <f t="shared" si="17"/>
        <v/>
      </c>
      <c r="AC31" s="3">
        <v>571</v>
      </c>
      <c r="AD31" s="3" t="str">
        <f t="shared" si="18"/>
        <v>035</v>
      </c>
      <c r="AG31" s="3">
        <v>110</v>
      </c>
      <c r="AH31" s="3" t="str">
        <f>Summary!$B$2</f>
        <v>USD</v>
      </c>
      <c r="AI31" s="3">
        <f t="shared" si="19"/>
        <v>0</v>
      </c>
      <c r="AJ31" s="3">
        <f t="shared" si="20"/>
        <v>0</v>
      </c>
      <c r="AK31" s="3">
        <f t="shared" si="21"/>
        <v>0</v>
      </c>
      <c r="AL31" s="3">
        <f t="shared" si="22"/>
        <v>0</v>
      </c>
      <c r="AM31" s="3">
        <f t="shared" si="23"/>
        <v>0</v>
      </c>
      <c r="AN31" s="3">
        <f t="shared" si="24"/>
        <v>0</v>
      </c>
      <c r="AO31" s="3">
        <f t="shared" si="25"/>
        <v>0</v>
      </c>
      <c r="AP31" s="3">
        <f t="shared" si="26"/>
        <v>0</v>
      </c>
      <c r="AQ31" s="3">
        <f t="shared" si="27"/>
        <v>0</v>
      </c>
      <c r="AR31" s="3">
        <f t="shared" si="28"/>
        <v>0</v>
      </c>
      <c r="AS31" s="3">
        <f t="shared" si="29"/>
        <v>0</v>
      </c>
      <c r="AT31" s="3">
        <f t="shared" si="30"/>
        <v>0</v>
      </c>
    </row>
    <row r="32" spans="1:46" ht="20.25" customHeight="1" x14ac:dyDescent="0.55000000000000004">
      <c r="A32" s="83"/>
      <c r="B32" s="43" t="str">
        <f>IF(ISTEXT("Recognition - Club-"&amp;VLOOKUP(A32,'Chart of Accounts'!$B$5:$C$50,2,FALSE)),"Recognition - Club-"&amp;VLOOKUP(A32,'Chart of Accounts'!$B$5:$C$50,2,FALSE),"")</f>
        <v/>
      </c>
      <c r="C32" s="170"/>
      <c r="D32" s="170"/>
      <c r="E32" s="170"/>
      <c r="F32" s="170"/>
      <c r="G32" s="170"/>
      <c r="H32" s="170"/>
      <c r="I32" s="170"/>
      <c r="J32" s="170"/>
      <c r="K32" s="170"/>
      <c r="L32" s="170"/>
      <c r="M32" s="170"/>
      <c r="N32" s="170"/>
      <c r="O32" s="75">
        <f t="shared" si="16"/>
        <v>0</v>
      </c>
      <c r="T32" s="3" t="s">
        <v>49</v>
      </c>
      <c r="U32" s="3">
        <v>7022</v>
      </c>
      <c r="AA32" s="3" t="s">
        <v>170</v>
      </c>
      <c r="AB32" s="3" t="str">
        <f t="shared" si="17"/>
        <v/>
      </c>
      <c r="AC32" s="3">
        <v>571</v>
      </c>
      <c r="AD32" s="3" t="str">
        <f t="shared" si="18"/>
        <v>035</v>
      </c>
      <c r="AG32" s="3">
        <v>110</v>
      </c>
      <c r="AH32" s="3" t="str">
        <f>Summary!$B$2</f>
        <v>USD</v>
      </c>
      <c r="AI32" s="3">
        <f t="shared" si="19"/>
        <v>0</v>
      </c>
      <c r="AJ32" s="3">
        <f t="shared" si="20"/>
        <v>0</v>
      </c>
      <c r="AK32" s="3">
        <f t="shared" si="21"/>
        <v>0</v>
      </c>
      <c r="AL32" s="3">
        <f t="shared" si="22"/>
        <v>0</v>
      </c>
      <c r="AM32" s="3">
        <f t="shared" si="23"/>
        <v>0</v>
      </c>
      <c r="AN32" s="3">
        <f t="shared" si="24"/>
        <v>0</v>
      </c>
      <c r="AO32" s="3">
        <f t="shared" si="25"/>
        <v>0</v>
      </c>
      <c r="AP32" s="3">
        <f t="shared" si="26"/>
        <v>0</v>
      </c>
      <c r="AQ32" s="3">
        <f t="shared" si="27"/>
        <v>0</v>
      </c>
      <c r="AR32" s="3">
        <f t="shared" si="28"/>
        <v>0</v>
      </c>
      <c r="AS32" s="3">
        <f t="shared" si="29"/>
        <v>0</v>
      </c>
      <c r="AT32" s="3">
        <f t="shared" si="30"/>
        <v>0</v>
      </c>
    </row>
    <row r="33" spans="1:46" ht="20.25" customHeight="1" x14ac:dyDescent="0.55000000000000004">
      <c r="A33" s="177" t="s">
        <v>287</v>
      </c>
      <c r="B33" s="43"/>
      <c r="C33" s="178">
        <f>SUM(C23:C32)</f>
        <v>300</v>
      </c>
      <c r="D33" s="178">
        <f t="shared" ref="D33:O33" si="31">SUM(D23:D32)</f>
        <v>300</v>
      </c>
      <c r="E33" s="178">
        <f t="shared" si="31"/>
        <v>300</v>
      </c>
      <c r="F33" s="178">
        <f t="shared" si="31"/>
        <v>300</v>
      </c>
      <c r="G33" s="178">
        <f t="shared" si="31"/>
        <v>300</v>
      </c>
      <c r="H33" s="178">
        <f t="shared" si="31"/>
        <v>300</v>
      </c>
      <c r="I33" s="178">
        <f t="shared" si="31"/>
        <v>300</v>
      </c>
      <c r="J33" s="178">
        <f t="shared" si="31"/>
        <v>300</v>
      </c>
      <c r="K33" s="178">
        <f t="shared" si="31"/>
        <v>300</v>
      </c>
      <c r="L33" s="178">
        <f t="shared" si="31"/>
        <v>600</v>
      </c>
      <c r="M33" s="178">
        <f t="shared" si="31"/>
        <v>300</v>
      </c>
      <c r="N33" s="178">
        <f t="shared" si="31"/>
        <v>300</v>
      </c>
      <c r="O33" s="178">
        <f t="shared" si="31"/>
        <v>3900</v>
      </c>
      <c r="T33" s="3" t="s">
        <v>51</v>
      </c>
      <c r="U33" s="3">
        <v>7024</v>
      </c>
    </row>
    <row r="34" spans="1:46" ht="17.7" x14ac:dyDescent="0.6">
      <c r="A34" s="60"/>
      <c r="B34" s="65"/>
      <c r="D34" s="75"/>
      <c r="E34" s="75"/>
      <c r="F34" s="75"/>
      <c r="G34" s="75"/>
      <c r="H34" s="75"/>
      <c r="I34" s="75"/>
      <c r="J34" s="75"/>
      <c r="K34" s="75"/>
      <c r="L34" s="75"/>
      <c r="M34" s="75"/>
      <c r="N34" s="75"/>
      <c r="O34" s="75"/>
    </row>
    <row r="35" spans="1:46" x14ac:dyDescent="0.55000000000000004">
      <c r="A35" s="177" t="s">
        <v>259</v>
      </c>
      <c r="B35" s="43"/>
      <c r="C35" s="75"/>
      <c r="D35" s="75"/>
      <c r="E35" s="75"/>
      <c r="F35" s="75"/>
      <c r="G35" s="75"/>
      <c r="H35" s="75"/>
      <c r="I35" s="75"/>
      <c r="J35" s="75"/>
      <c r="K35" s="75"/>
      <c r="L35" s="75"/>
      <c r="M35" s="75"/>
      <c r="N35" s="75"/>
      <c r="O35" s="75"/>
      <c r="T35" s="64" t="s">
        <v>227</v>
      </c>
    </row>
    <row r="36" spans="1:46" ht="20.25" customHeight="1" x14ac:dyDescent="0.55000000000000004">
      <c r="A36" s="3">
        <v>7006</v>
      </c>
      <c r="B36" s="43" t="str">
        <f>IF(ISTEXT("Recognition - Area-"&amp;VLOOKUP(A36,'Chart of Accounts'!$B$5:$C$50,2,FALSE)),"Recognition - Area-"&amp;VLOOKUP(A36,'Chart of Accounts'!$B$5:$C$50,2,FALSE),"")</f>
        <v>Recognition - Area-Educational Materials</v>
      </c>
      <c r="C36" s="170"/>
      <c r="D36" s="170"/>
      <c r="E36" s="170"/>
      <c r="F36" s="170"/>
      <c r="G36" s="170"/>
      <c r="H36" s="170"/>
      <c r="I36" s="170"/>
      <c r="J36" s="170"/>
      <c r="K36" s="170"/>
      <c r="L36" s="170"/>
      <c r="M36" s="170"/>
      <c r="N36" s="170"/>
      <c r="O36" s="75">
        <f t="shared" ref="O36:O45" si="32">SUM(C36:N36)</f>
        <v>0</v>
      </c>
      <c r="T36" s="3" t="s">
        <v>31</v>
      </c>
      <c r="U36" s="3">
        <v>7004</v>
      </c>
      <c r="AA36" s="3" t="s">
        <v>170</v>
      </c>
      <c r="AB36" s="3" t="str">
        <f t="shared" ref="AB36:AB45" si="33">IF(A36="","",A36&amp;"-000000")</f>
        <v>7006-000000</v>
      </c>
      <c r="AC36" s="3">
        <v>572</v>
      </c>
      <c r="AD36" s="3" t="str">
        <f t="shared" ref="AD36:AD45" si="34">IF(LEN($O$1)=3,$O$1,IF(LEN($O$1)=2,0&amp;$O$1,IF(LEN($O$1)=1,0&amp;0&amp;$O$1,"ERROR")))</f>
        <v>035</v>
      </c>
      <c r="AG36" s="3">
        <v>110</v>
      </c>
      <c r="AH36" s="3" t="str">
        <f>Summary!$B$2</f>
        <v>USD</v>
      </c>
      <c r="AI36" s="3">
        <f t="shared" ref="AI36:AI45" si="35">IF(C36="",0,C36)</f>
        <v>0</v>
      </c>
      <c r="AJ36" s="3">
        <f t="shared" ref="AJ36:AJ45" si="36">IF(D36="",0,D36)</f>
        <v>0</v>
      </c>
      <c r="AK36" s="3">
        <f t="shared" ref="AK36:AK45" si="37">IF(E36="",0,E36)</f>
        <v>0</v>
      </c>
      <c r="AL36" s="3">
        <f t="shared" ref="AL36:AL45" si="38">IF(F36="",0,F36)</f>
        <v>0</v>
      </c>
      <c r="AM36" s="3">
        <f t="shared" ref="AM36:AM45" si="39">IF(G36="",0,G36)</f>
        <v>0</v>
      </c>
      <c r="AN36" s="3">
        <f t="shared" ref="AN36:AN45" si="40">IF(H36="",0,H36)</f>
        <v>0</v>
      </c>
      <c r="AO36" s="3">
        <f t="shared" ref="AO36:AO45" si="41">IF(I36="",0,I36)</f>
        <v>0</v>
      </c>
      <c r="AP36" s="3">
        <f t="shared" ref="AP36:AP45" si="42">IF(J36="",0,J36)</f>
        <v>0</v>
      </c>
      <c r="AQ36" s="3">
        <f t="shared" ref="AQ36:AQ45" si="43">IF(K36="",0,K36)</f>
        <v>0</v>
      </c>
      <c r="AR36" s="3">
        <f t="shared" ref="AR36:AR45" si="44">IF(L36="",0,L36)</f>
        <v>0</v>
      </c>
      <c r="AS36" s="3">
        <f t="shared" ref="AS36:AS45" si="45">IF(M36="",0,M36)</f>
        <v>0</v>
      </c>
      <c r="AT36" s="3">
        <f t="shared" ref="AT36:AT45" si="46">IF(N36="",0,N36)</f>
        <v>0</v>
      </c>
    </row>
    <row r="37" spans="1:46" ht="20.25" customHeight="1" x14ac:dyDescent="0.55000000000000004">
      <c r="A37" s="3">
        <v>7008</v>
      </c>
      <c r="B37" s="43" t="str">
        <f>IF(ISTEXT("Recognition - Area-"&amp;VLOOKUP(A37,'Chart of Accounts'!$B$5:$C$50,2,FALSE)),"Recognition - Area-"&amp;VLOOKUP(A37,'Chart of Accounts'!$B$5:$C$50,2,FALSE),"")</f>
        <v>Recognition - Area-Promotional Materials</v>
      </c>
      <c r="C37" s="170"/>
      <c r="D37" s="170"/>
      <c r="E37" s="170"/>
      <c r="F37" s="170"/>
      <c r="G37" s="170"/>
      <c r="H37" s="170"/>
      <c r="I37" s="170"/>
      <c r="J37" s="170"/>
      <c r="K37" s="170"/>
      <c r="L37" s="170"/>
      <c r="M37" s="170"/>
      <c r="N37" s="170"/>
      <c r="O37" s="75">
        <f t="shared" si="32"/>
        <v>0</v>
      </c>
      <c r="T37" s="3" t="s">
        <v>33</v>
      </c>
      <c r="U37" s="3">
        <v>7006</v>
      </c>
      <c r="AA37" s="3" t="s">
        <v>170</v>
      </c>
      <c r="AB37" s="3" t="str">
        <f t="shared" si="33"/>
        <v>7008-000000</v>
      </c>
      <c r="AC37" s="3">
        <v>572</v>
      </c>
      <c r="AD37" s="3" t="str">
        <f t="shared" si="34"/>
        <v>035</v>
      </c>
      <c r="AG37" s="3">
        <v>110</v>
      </c>
      <c r="AH37" s="3" t="str">
        <f>Summary!$B$2</f>
        <v>USD</v>
      </c>
      <c r="AI37" s="3">
        <f t="shared" si="35"/>
        <v>0</v>
      </c>
      <c r="AJ37" s="3">
        <f t="shared" si="36"/>
        <v>0</v>
      </c>
      <c r="AK37" s="3">
        <f t="shared" si="37"/>
        <v>0</v>
      </c>
      <c r="AL37" s="3">
        <f t="shared" si="38"/>
        <v>0</v>
      </c>
      <c r="AM37" s="3">
        <f t="shared" si="39"/>
        <v>0</v>
      </c>
      <c r="AN37" s="3">
        <f t="shared" si="40"/>
        <v>0</v>
      </c>
      <c r="AO37" s="3">
        <f t="shared" si="41"/>
        <v>0</v>
      </c>
      <c r="AP37" s="3">
        <f t="shared" si="42"/>
        <v>0</v>
      </c>
      <c r="AQ37" s="3">
        <f t="shared" si="43"/>
        <v>0</v>
      </c>
      <c r="AR37" s="3">
        <f t="shared" si="44"/>
        <v>0</v>
      </c>
      <c r="AS37" s="3">
        <f t="shared" si="45"/>
        <v>0</v>
      </c>
      <c r="AT37" s="3">
        <f t="shared" si="46"/>
        <v>0</v>
      </c>
    </row>
    <row r="38" spans="1:46" ht="20.25" customHeight="1" x14ac:dyDescent="0.55000000000000004">
      <c r="A38" s="3">
        <v>7010</v>
      </c>
      <c r="B38" s="43" t="str">
        <f>IF(ISTEXT("Recognition - Area-"&amp;VLOOKUP(A38,'Chart of Accounts'!$B$5:$C$50,2,FALSE)),"Recognition - Area-"&amp;VLOOKUP(A38,'Chart of Accounts'!$B$5:$C$50,2,FALSE),"")</f>
        <v>Recognition - Area-Awards Expense (Trophies, Plaques, Ribbons &amp; Certificates)</v>
      </c>
      <c r="C38" s="170"/>
      <c r="D38" s="170"/>
      <c r="E38" s="170"/>
      <c r="F38" s="170"/>
      <c r="G38" s="170"/>
      <c r="H38" s="170"/>
      <c r="I38" s="170"/>
      <c r="J38" s="170"/>
      <c r="K38" s="170"/>
      <c r="L38" s="170"/>
      <c r="M38" s="170"/>
      <c r="N38" s="170"/>
      <c r="O38" s="75">
        <f t="shared" si="32"/>
        <v>0</v>
      </c>
      <c r="T38" s="3" t="s">
        <v>35</v>
      </c>
      <c r="U38" s="3">
        <v>7008</v>
      </c>
      <c r="AA38" s="3" t="s">
        <v>170</v>
      </c>
      <c r="AB38" s="3" t="str">
        <f t="shared" si="33"/>
        <v>7010-000000</v>
      </c>
      <c r="AC38" s="3">
        <v>572</v>
      </c>
      <c r="AD38" s="3" t="str">
        <f t="shared" si="34"/>
        <v>035</v>
      </c>
      <c r="AG38" s="3">
        <v>110</v>
      </c>
      <c r="AH38" s="3" t="str">
        <f>Summary!$B$2</f>
        <v>USD</v>
      </c>
      <c r="AI38" s="3">
        <f t="shared" si="35"/>
        <v>0</v>
      </c>
      <c r="AJ38" s="3">
        <f t="shared" si="36"/>
        <v>0</v>
      </c>
      <c r="AK38" s="3">
        <f t="shared" si="37"/>
        <v>0</v>
      </c>
      <c r="AL38" s="3">
        <f t="shared" si="38"/>
        <v>0</v>
      </c>
      <c r="AM38" s="3">
        <f t="shared" si="39"/>
        <v>0</v>
      </c>
      <c r="AN38" s="3">
        <f t="shared" si="40"/>
        <v>0</v>
      </c>
      <c r="AO38" s="3">
        <f t="shared" si="41"/>
        <v>0</v>
      </c>
      <c r="AP38" s="3">
        <f t="shared" si="42"/>
        <v>0</v>
      </c>
      <c r="AQ38" s="3">
        <f t="shared" si="43"/>
        <v>0</v>
      </c>
      <c r="AR38" s="3">
        <f t="shared" si="44"/>
        <v>0</v>
      </c>
      <c r="AS38" s="3">
        <f t="shared" si="45"/>
        <v>0</v>
      </c>
      <c r="AT38" s="3">
        <f t="shared" si="46"/>
        <v>0</v>
      </c>
    </row>
    <row r="39" spans="1:46" ht="20.25" customHeight="1" x14ac:dyDescent="0.55000000000000004">
      <c r="A39" s="3">
        <v>7012</v>
      </c>
      <c r="B39" s="43" t="str">
        <f>IF(ISTEXT("Recognition - Area-"&amp;VLOOKUP(A39,'Chart of Accounts'!$B$5:$C$50,2,FALSE)),"Recognition - Area-"&amp;VLOOKUP(A39,'Chart of Accounts'!$B$5:$C$50,2,FALSE),"")</f>
        <v>Recognition - Area-Supplies &amp; Stationery Expense</v>
      </c>
      <c r="C39" s="170"/>
      <c r="D39" s="170"/>
      <c r="E39" s="170"/>
      <c r="F39" s="170"/>
      <c r="G39" s="170"/>
      <c r="H39" s="170"/>
      <c r="I39" s="170"/>
      <c r="J39" s="170"/>
      <c r="K39" s="170"/>
      <c r="L39" s="170"/>
      <c r="M39" s="170"/>
      <c r="N39" s="170"/>
      <c r="O39" s="75">
        <f t="shared" si="32"/>
        <v>0</v>
      </c>
      <c r="T39" s="3" t="s">
        <v>37</v>
      </c>
      <c r="U39" s="3">
        <v>7010</v>
      </c>
      <c r="AA39" s="3" t="s">
        <v>170</v>
      </c>
      <c r="AB39" s="3" t="str">
        <f t="shared" si="33"/>
        <v>7012-000000</v>
      </c>
      <c r="AC39" s="3">
        <v>572</v>
      </c>
      <c r="AD39" s="3" t="str">
        <f t="shared" si="34"/>
        <v>035</v>
      </c>
      <c r="AG39" s="3">
        <v>110</v>
      </c>
      <c r="AH39" s="3" t="str">
        <f>Summary!$B$2</f>
        <v>USD</v>
      </c>
      <c r="AI39" s="3">
        <f t="shared" si="35"/>
        <v>0</v>
      </c>
      <c r="AJ39" s="3">
        <f t="shared" si="36"/>
        <v>0</v>
      </c>
      <c r="AK39" s="3">
        <f t="shared" si="37"/>
        <v>0</v>
      </c>
      <c r="AL39" s="3">
        <f t="shared" si="38"/>
        <v>0</v>
      </c>
      <c r="AM39" s="3">
        <f t="shared" si="39"/>
        <v>0</v>
      </c>
      <c r="AN39" s="3">
        <f t="shared" si="40"/>
        <v>0</v>
      </c>
      <c r="AO39" s="3">
        <f t="shared" si="41"/>
        <v>0</v>
      </c>
      <c r="AP39" s="3">
        <f t="shared" si="42"/>
        <v>0</v>
      </c>
      <c r="AQ39" s="3">
        <f t="shared" si="43"/>
        <v>0</v>
      </c>
      <c r="AR39" s="3">
        <f t="shared" si="44"/>
        <v>0</v>
      </c>
      <c r="AS39" s="3">
        <f t="shared" si="45"/>
        <v>0</v>
      </c>
      <c r="AT39" s="3">
        <f t="shared" si="46"/>
        <v>0</v>
      </c>
    </row>
    <row r="40" spans="1:46" ht="20.25" customHeight="1" x14ac:dyDescent="0.55000000000000004">
      <c r="A40" s="3">
        <v>7036</v>
      </c>
      <c r="B40" s="43" t="str">
        <f>IF(ISTEXT("Recognition - Area-"&amp;VLOOKUP(A40,'Chart of Accounts'!$B$5:$C$50,2,FALSE)),"Recognition - Area-"&amp;VLOOKUP(A40,'Chart of Accounts'!$B$5:$C$50,2,FALSE),"")</f>
        <v>Recognition - Area-Advertising Expense</v>
      </c>
      <c r="C40" s="170"/>
      <c r="D40" s="170"/>
      <c r="E40" s="170"/>
      <c r="F40" s="170"/>
      <c r="G40" s="170"/>
      <c r="H40" s="170"/>
      <c r="I40" s="170"/>
      <c r="J40" s="170"/>
      <c r="K40" s="170"/>
      <c r="L40" s="170"/>
      <c r="M40" s="170"/>
      <c r="N40" s="170"/>
      <c r="O40" s="75">
        <f t="shared" si="32"/>
        <v>0</v>
      </c>
      <c r="T40" s="3" t="s">
        <v>39</v>
      </c>
      <c r="U40" s="3">
        <v>7012</v>
      </c>
      <c r="AA40" s="3" t="s">
        <v>170</v>
      </c>
      <c r="AB40" s="3" t="str">
        <f t="shared" si="33"/>
        <v>7036-000000</v>
      </c>
      <c r="AC40" s="3">
        <v>572</v>
      </c>
      <c r="AD40" s="3" t="str">
        <f t="shared" si="34"/>
        <v>035</v>
      </c>
      <c r="AG40" s="3">
        <v>110</v>
      </c>
      <c r="AH40" s="3" t="str">
        <f>Summary!$B$2</f>
        <v>USD</v>
      </c>
      <c r="AI40" s="3">
        <f t="shared" si="35"/>
        <v>0</v>
      </c>
      <c r="AJ40" s="3">
        <f t="shared" si="36"/>
        <v>0</v>
      </c>
      <c r="AK40" s="3">
        <f t="shared" si="37"/>
        <v>0</v>
      </c>
      <c r="AL40" s="3">
        <f t="shared" si="38"/>
        <v>0</v>
      </c>
      <c r="AM40" s="3">
        <f t="shared" si="39"/>
        <v>0</v>
      </c>
      <c r="AN40" s="3">
        <f t="shared" si="40"/>
        <v>0</v>
      </c>
      <c r="AO40" s="3">
        <f t="shared" si="41"/>
        <v>0</v>
      </c>
      <c r="AP40" s="3">
        <f t="shared" si="42"/>
        <v>0</v>
      </c>
      <c r="AQ40" s="3">
        <f t="shared" si="43"/>
        <v>0</v>
      </c>
      <c r="AR40" s="3">
        <f t="shared" si="44"/>
        <v>0</v>
      </c>
      <c r="AS40" s="3">
        <f t="shared" si="45"/>
        <v>0</v>
      </c>
      <c r="AT40" s="3">
        <f t="shared" si="46"/>
        <v>0</v>
      </c>
    </row>
    <row r="41" spans="1:46" ht="20.25" customHeight="1" x14ac:dyDescent="0.55000000000000004">
      <c r="A41" s="3">
        <v>7044</v>
      </c>
      <c r="B41" s="43" t="str">
        <f>IF(ISTEXT("Recognition - Area-"&amp;VLOOKUP(A41,'Chart of Accounts'!$B$5:$C$50,2,FALSE)),"Recognition - Area-"&amp;VLOOKUP(A41,'Chart of Accounts'!$B$5:$C$50,2,FALSE),"")</f>
        <v>Recognition - Area-Postage &amp; Shipping Expense</v>
      </c>
      <c r="C41" s="170"/>
      <c r="D41" s="170"/>
      <c r="E41" s="170"/>
      <c r="F41" s="170"/>
      <c r="G41" s="170"/>
      <c r="H41" s="170"/>
      <c r="I41" s="170"/>
      <c r="J41" s="170"/>
      <c r="K41" s="170"/>
      <c r="L41" s="170"/>
      <c r="M41" s="170"/>
      <c r="N41" s="170"/>
      <c r="O41" s="75">
        <f t="shared" si="32"/>
        <v>0</v>
      </c>
      <c r="T41" s="3" t="s">
        <v>41</v>
      </c>
      <c r="U41" s="3">
        <v>7014</v>
      </c>
      <c r="AA41" s="3" t="s">
        <v>170</v>
      </c>
      <c r="AB41" s="3" t="str">
        <f t="shared" si="33"/>
        <v>7044-000000</v>
      </c>
      <c r="AC41" s="3">
        <v>572</v>
      </c>
      <c r="AD41" s="3" t="str">
        <f t="shared" si="34"/>
        <v>035</v>
      </c>
      <c r="AG41" s="3">
        <v>110</v>
      </c>
      <c r="AH41" s="3" t="str">
        <f>Summary!$B$2</f>
        <v>USD</v>
      </c>
      <c r="AI41" s="3">
        <f t="shared" si="35"/>
        <v>0</v>
      </c>
      <c r="AJ41" s="3">
        <f t="shared" si="36"/>
        <v>0</v>
      </c>
      <c r="AK41" s="3">
        <f t="shared" si="37"/>
        <v>0</v>
      </c>
      <c r="AL41" s="3">
        <f t="shared" si="38"/>
        <v>0</v>
      </c>
      <c r="AM41" s="3">
        <f t="shared" si="39"/>
        <v>0</v>
      </c>
      <c r="AN41" s="3">
        <f t="shared" si="40"/>
        <v>0</v>
      </c>
      <c r="AO41" s="3">
        <f t="shared" si="41"/>
        <v>0</v>
      </c>
      <c r="AP41" s="3">
        <f t="shared" si="42"/>
        <v>0</v>
      </c>
      <c r="AQ41" s="3">
        <f t="shared" si="43"/>
        <v>0</v>
      </c>
      <c r="AR41" s="3">
        <f t="shared" si="44"/>
        <v>0</v>
      </c>
      <c r="AS41" s="3">
        <f t="shared" si="45"/>
        <v>0</v>
      </c>
      <c r="AT41" s="3">
        <f t="shared" si="46"/>
        <v>0</v>
      </c>
    </row>
    <row r="42" spans="1:46" ht="20.25" customHeight="1" x14ac:dyDescent="0.55000000000000004">
      <c r="A42" s="3">
        <v>7082</v>
      </c>
      <c r="B42" s="43" t="str">
        <f>IF(ISTEXT("Recognition - Area-"&amp;VLOOKUP(A42,'Chart of Accounts'!$B$5:$C$50,2,FALSE)),"Recognition - Area-"&amp;VLOOKUP(A42,'Chart of Accounts'!$B$5:$C$50,2,FALSE),"")</f>
        <v>Recognition - Area-Incentives</v>
      </c>
      <c r="C42" s="170"/>
      <c r="D42" s="170"/>
      <c r="E42" s="170"/>
      <c r="F42" s="170"/>
      <c r="G42" s="170"/>
      <c r="H42" s="170"/>
      <c r="I42" s="170"/>
      <c r="J42" s="170"/>
      <c r="K42" s="170"/>
      <c r="L42" s="170"/>
      <c r="M42" s="170"/>
      <c r="N42" s="170"/>
      <c r="O42" s="75">
        <f t="shared" si="32"/>
        <v>0</v>
      </c>
      <c r="T42" s="3" t="s">
        <v>43</v>
      </c>
      <c r="U42" s="3">
        <v>7016</v>
      </c>
      <c r="AA42" s="3" t="s">
        <v>170</v>
      </c>
      <c r="AB42" s="3" t="str">
        <f t="shared" si="33"/>
        <v>7082-000000</v>
      </c>
      <c r="AC42" s="3">
        <v>572</v>
      </c>
      <c r="AD42" s="3" t="str">
        <f t="shared" si="34"/>
        <v>035</v>
      </c>
      <c r="AG42" s="3">
        <v>110</v>
      </c>
      <c r="AH42" s="3" t="str">
        <f>Summary!$B$2</f>
        <v>USD</v>
      </c>
      <c r="AI42" s="3">
        <f t="shared" si="35"/>
        <v>0</v>
      </c>
      <c r="AJ42" s="3">
        <f t="shared" si="36"/>
        <v>0</v>
      </c>
      <c r="AK42" s="3">
        <f t="shared" si="37"/>
        <v>0</v>
      </c>
      <c r="AL42" s="3">
        <f t="shared" si="38"/>
        <v>0</v>
      </c>
      <c r="AM42" s="3">
        <f t="shared" si="39"/>
        <v>0</v>
      </c>
      <c r="AN42" s="3">
        <f t="shared" si="40"/>
        <v>0</v>
      </c>
      <c r="AO42" s="3">
        <f t="shared" si="41"/>
        <v>0</v>
      </c>
      <c r="AP42" s="3">
        <f t="shared" si="42"/>
        <v>0</v>
      </c>
      <c r="AQ42" s="3">
        <f t="shared" si="43"/>
        <v>0</v>
      </c>
      <c r="AR42" s="3">
        <f t="shared" si="44"/>
        <v>0</v>
      </c>
      <c r="AS42" s="3">
        <f t="shared" si="45"/>
        <v>0</v>
      </c>
      <c r="AT42" s="3">
        <f t="shared" si="46"/>
        <v>0</v>
      </c>
    </row>
    <row r="43" spans="1:46" ht="20.25" customHeight="1" x14ac:dyDescent="0.55000000000000004">
      <c r="A43" s="83"/>
      <c r="B43" s="43" t="str">
        <f>IF(ISTEXT("Recognition - Area-"&amp;VLOOKUP(A43,'Chart of Accounts'!$B$5:$C$50,2,FALSE)),"Recognition - Area-"&amp;VLOOKUP(A43,'Chart of Accounts'!$B$5:$C$50,2,FALSE),"")</f>
        <v/>
      </c>
      <c r="C43" s="170"/>
      <c r="D43" s="170"/>
      <c r="E43" s="170"/>
      <c r="F43" s="170"/>
      <c r="G43" s="170"/>
      <c r="H43" s="170"/>
      <c r="I43" s="170"/>
      <c r="J43" s="170"/>
      <c r="K43" s="170"/>
      <c r="L43" s="170"/>
      <c r="M43" s="170"/>
      <c r="N43" s="170"/>
      <c r="O43" s="75">
        <f t="shared" si="32"/>
        <v>0</v>
      </c>
      <c r="T43" s="3" t="s">
        <v>45</v>
      </c>
      <c r="U43" s="3">
        <v>7018</v>
      </c>
      <c r="AA43" s="3" t="s">
        <v>170</v>
      </c>
      <c r="AB43" s="3" t="str">
        <f t="shared" si="33"/>
        <v/>
      </c>
      <c r="AC43" s="3">
        <v>572</v>
      </c>
      <c r="AD43" s="3" t="str">
        <f t="shared" si="34"/>
        <v>035</v>
      </c>
      <c r="AG43" s="3">
        <v>110</v>
      </c>
      <c r="AH43" s="3" t="str">
        <f>Summary!$B$2</f>
        <v>USD</v>
      </c>
      <c r="AI43" s="3">
        <f t="shared" si="35"/>
        <v>0</v>
      </c>
      <c r="AJ43" s="3">
        <f t="shared" si="36"/>
        <v>0</v>
      </c>
      <c r="AK43" s="3">
        <f t="shared" si="37"/>
        <v>0</v>
      </c>
      <c r="AL43" s="3">
        <f t="shared" si="38"/>
        <v>0</v>
      </c>
      <c r="AM43" s="3">
        <f t="shared" si="39"/>
        <v>0</v>
      </c>
      <c r="AN43" s="3">
        <f t="shared" si="40"/>
        <v>0</v>
      </c>
      <c r="AO43" s="3">
        <f t="shared" si="41"/>
        <v>0</v>
      </c>
      <c r="AP43" s="3">
        <f t="shared" si="42"/>
        <v>0</v>
      </c>
      <c r="AQ43" s="3">
        <f t="shared" si="43"/>
        <v>0</v>
      </c>
      <c r="AR43" s="3">
        <f t="shared" si="44"/>
        <v>0</v>
      </c>
      <c r="AS43" s="3">
        <f t="shared" si="45"/>
        <v>0</v>
      </c>
      <c r="AT43" s="3">
        <f t="shared" si="46"/>
        <v>0</v>
      </c>
    </row>
    <row r="44" spans="1:46" ht="20.25" customHeight="1" x14ac:dyDescent="0.55000000000000004">
      <c r="A44" s="83"/>
      <c r="B44" s="43" t="str">
        <f>IF(ISTEXT("Recognition - Area-"&amp;VLOOKUP(A44,'Chart of Accounts'!$B$5:$C$50,2,FALSE)),"Recognition - Area-"&amp;VLOOKUP(A44,'Chart of Accounts'!$B$5:$C$50,2,FALSE),"")</f>
        <v/>
      </c>
      <c r="C44" s="170"/>
      <c r="D44" s="170"/>
      <c r="E44" s="170"/>
      <c r="F44" s="170"/>
      <c r="G44" s="170"/>
      <c r="H44" s="170"/>
      <c r="I44" s="170"/>
      <c r="J44" s="170"/>
      <c r="K44" s="170"/>
      <c r="L44" s="170"/>
      <c r="M44" s="170"/>
      <c r="N44" s="170"/>
      <c r="O44" s="75">
        <f t="shared" si="32"/>
        <v>0</v>
      </c>
      <c r="T44" s="3" t="s">
        <v>47</v>
      </c>
      <c r="U44" s="3">
        <v>7020</v>
      </c>
      <c r="AA44" s="3" t="s">
        <v>170</v>
      </c>
      <c r="AB44" s="3" t="str">
        <f t="shared" si="33"/>
        <v/>
      </c>
      <c r="AC44" s="3">
        <v>572</v>
      </c>
      <c r="AD44" s="3" t="str">
        <f t="shared" si="34"/>
        <v>035</v>
      </c>
      <c r="AG44" s="3">
        <v>110</v>
      </c>
      <c r="AH44" s="3" t="str">
        <f>Summary!$B$2</f>
        <v>USD</v>
      </c>
      <c r="AI44" s="3">
        <f t="shared" si="35"/>
        <v>0</v>
      </c>
      <c r="AJ44" s="3">
        <f t="shared" si="36"/>
        <v>0</v>
      </c>
      <c r="AK44" s="3">
        <f t="shared" si="37"/>
        <v>0</v>
      </c>
      <c r="AL44" s="3">
        <f t="shared" si="38"/>
        <v>0</v>
      </c>
      <c r="AM44" s="3">
        <f t="shared" si="39"/>
        <v>0</v>
      </c>
      <c r="AN44" s="3">
        <f t="shared" si="40"/>
        <v>0</v>
      </c>
      <c r="AO44" s="3">
        <f t="shared" si="41"/>
        <v>0</v>
      </c>
      <c r="AP44" s="3">
        <f t="shared" si="42"/>
        <v>0</v>
      </c>
      <c r="AQ44" s="3">
        <f t="shared" si="43"/>
        <v>0</v>
      </c>
      <c r="AR44" s="3">
        <f t="shared" si="44"/>
        <v>0</v>
      </c>
      <c r="AS44" s="3">
        <f t="shared" si="45"/>
        <v>0</v>
      </c>
      <c r="AT44" s="3">
        <f t="shared" si="46"/>
        <v>0</v>
      </c>
    </row>
    <row r="45" spans="1:46" ht="20.25" customHeight="1" x14ac:dyDescent="0.55000000000000004">
      <c r="A45" s="83"/>
      <c r="B45" s="43" t="str">
        <f>IF(ISTEXT("Recognition - Area-"&amp;VLOOKUP(A45,'Chart of Accounts'!$B$5:$C$50,2,FALSE)),"Recognition - Area-"&amp;VLOOKUP(A45,'Chart of Accounts'!$B$5:$C$50,2,FALSE),"")</f>
        <v/>
      </c>
      <c r="C45" s="170"/>
      <c r="D45" s="170"/>
      <c r="E45" s="170"/>
      <c r="F45" s="170"/>
      <c r="G45" s="170"/>
      <c r="H45" s="170"/>
      <c r="I45" s="170"/>
      <c r="J45" s="170"/>
      <c r="K45" s="170"/>
      <c r="L45" s="170"/>
      <c r="M45" s="170"/>
      <c r="N45" s="170"/>
      <c r="O45" s="75">
        <f t="shared" si="32"/>
        <v>0</v>
      </c>
      <c r="T45" s="3" t="s">
        <v>49</v>
      </c>
      <c r="U45" s="3">
        <v>7022</v>
      </c>
      <c r="AA45" s="3" t="s">
        <v>170</v>
      </c>
      <c r="AB45" s="3" t="str">
        <f t="shared" si="33"/>
        <v/>
      </c>
      <c r="AC45" s="3">
        <v>572</v>
      </c>
      <c r="AD45" s="3" t="str">
        <f t="shared" si="34"/>
        <v>035</v>
      </c>
      <c r="AG45" s="3">
        <v>110</v>
      </c>
      <c r="AH45" s="3" t="str">
        <f>Summary!$B$2</f>
        <v>USD</v>
      </c>
      <c r="AI45" s="3">
        <f t="shared" si="35"/>
        <v>0</v>
      </c>
      <c r="AJ45" s="3">
        <f t="shared" si="36"/>
        <v>0</v>
      </c>
      <c r="AK45" s="3">
        <f t="shared" si="37"/>
        <v>0</v>
      </c>
      <c r="AL45" s="3">
        <f t="shared" si="38"/>
        <v>0</v>
      </c>
      <c r="AM45" s="3">
        <f t="shared" si="39"/>
        <v>0</v>
      </c>
      <c r="AN45" s="3">
        <f t="shared" si="40"/>
        <v>0</v>
      </c>
      <c r="AO45" s="3">
        <f t="shared" si="41"/>
        <v>0</v>
      </c>
      <c r="AP45" s="3">
        <f t="shared" si="42"/>
        <v>0</v>
      </c>
      <c r="AQ45" s="3">
        <f t="shared" si="43"/>
        <v>0</v>
      </c>
      <c r="AR45" s="3">
        <f t="shared" si="44"/>
        <v>0</v>
      </c>
      <c r="AS45" s="3">
        <f t="shared" si="45"/>
        <v>0</v>
      </c>
      <c r="AT45" s="3">
        <f t="shared" si="46"/>
        <v>0</v>
      </c>
    </row>
    <row r="46" spans="1:46" ht="20.25" customHeight="1" x14ac:dyDescent="0.55000000000000004">
      <c r="A46" s="177" t="s">
        <v>288</v>
      </c>
      <c r="B46" s="43"/>
      <c r="C46" s="178">
        <f>SUM(C36:C45)</f>
        <v>0</v>
      </c>
      <c r="D46" s="178">
        <f t="shared" ref="D46:O46" si="47">SUM(D36:D45)</f>
        <v>0</v>
      </c>
      <c r="E46" s="178">
        <f t="shared" si="47"/>
        <v>0</v>
      </c>
      <c r="F46" s="178">
        <f t="shared" si="47"/>
        <v>0</v>
      </c>
      <c r="G46" s="178">
        <f t="shared" si="47"/>
        <v>0</v>
      </c>
      <c r="H46" s="178">
        <f t="shared" si="47"/>
        <v>0</v>
      </c>
      <c r="I46" s="178">
        <f t="shared" si="47"/>
        <v>0</v>
      </c>
      <c r="J46" s="178">
        <f t="shared" si="47"/>
        <v>0</v>
      </c>
      <c r="K46" s="178">
        <f t="shared" si="47"/>
        <v>0</v>
      </c>
      <c r="L46" s="178">
        <f t="shared" si="47"/>
        <v>0</v>
      </c>
      <c r="M46" s="178">
        <f t="shared" si="47"/>
        <v>0</v>
      </c>
      <c r="N46" s="178">
        <f t="shared" si="47"/>
        <v>0</v>
      </c>
      <c r="O46" s="178">
        <f t="shared" si="47"/>
        <v>0</v>
      </c>
      <c r="T46" s="3" t="s">
        <v>51</v>
      </c>
      <c r="U46" s="3">
        <v>7024</v>
      </c>
    </row>
    <row r="47" spans="1:46" ht="17.7" x14ac:dyDescent="0.6">
      <c r="A47" s="60"/>
      <c r="B47" s="65"/>
      <c r="D47" s="75"/>
      <c r="E47" s="75"/>
      <c r="F47" s="75"/>
      <c r="G47" s="75"/>
      <c r="H47" s="75"/>
      <c r="I47" s="75"/>
      <c r="J47" s="75"/>
      <c r="K47" s="75"/>
      <c r="L47" s="75"/>
      <c r="M47" s="75"/>
      <c r="N47" s="75"/>
      <c r="O47" s="75"/>
    </row>
    <row r="48" spans="1:46" x14ac:dyDescent="0.55000000000000004">
      <c r="A48" s="177" t="s">
        <v>260</v>
      </c>
      <c r="B48" s="43"/>
      <c r="C48" s="75"/>
      <c r="D48" s="75"/>
      <c r="E48" s="75"/>
      <c r="F48" s="75"/>
      <c r="G48" s="75"/>
      <c r="H48" s="75"/>
      <c r="I48" s="75"/>
      <c r="J48" s="75"/>
      <c r="K48" s="75"/>
      <c r="L48" s="75"/>
      <c r="M48" s="75"/>
      <c r="N48" s="75"/>
      <c r="O48" s="75"/>
      <c r="T48" s="64" t="s">
        <v>227</v>
      </c>
    </row>
    <row r="49" spans="1:46" ht="20.25" customHeight="1" x14ac:dyDescent="0.55000000000000004">
      <c r="A49" s="3">
        <v>7006</v>
      </c>
      <c r="B49" s="43" t="str">
        <f>IF(ISTEXT("Recognition - Division-"&amp;VLOOKUP(A49,'Chart of Accounts'!$B$5:$C$50,2,FALSE)),"Recognition - Division-"&amp;VLOOKUP(A49,'Chart of Accounts'!$B$5:$C$50,2,FALSE),"")</f>
        <v>Recognition - Division-Educational Materials</v>
      </c>
      <c r="C49" s="170"/>
      <c r="D49" s="170"/>
      <c r="E49" s="170"/>
      <c r="F49" s="170"/>
      <c r="G49" s="170"/>
      <c r="H49" s="170"/>
      <c r="I49" s="170"/>
      <c r="J49" s="170"/>
      <c r="K49" s="170"/>
      <c r="L49" s="170"/>
      <c r="M49" s="170"/>
      <c r="N49" s="170"/>
      <c r="O49" s="75">
        <f t="shared" ref="O49:O58" si="48">SUM(C49:N49)</f>
        <v>0</v>
      </c>
      <c r="T49" s="3" t="s">
        <v>31</v>
      </c>
      <c r="U49" s="3">
        <v>7004</v>
      </c>
      <c r="AA49" s="3" t="s">
        <v>170</v>
      </c>
      <c r="AB49" s="3" t="str">
        <f t="shared" ref="AB49:AB58" si="49">IF(A49="","",A49&amp;"-000000")</f>
        <v>7006-000000</v>
      </c>
      <c r="AC49" s="3">
        <v>573</v>
      </c>
      <c r="AD49" s="3" t="str">
        <f t="shared" ref="AD49:AD58" si="50">IF(LEN($O$1)=3,$O$1,IF(LEN($O$1)=2,0&amp;$O$1,IF(LEN($O$1)=1,0&amp;0&amp;$O$1,"ERROR")))</f>
        <v>035</v>
      </c>
      <c r="AG49" s="3">
        <v>110</v>
      </c>
      <c r="AH49" s="3" t="str">
        <f>Summary!$B$2</f>
        <v>USD</v>
      </c>
      <c r="AI49" s="3">
        <f t="shared" ref="AI49:AI58" si="51">IF(C49="",0,C49)</f>
        <v>0</v>
      </c>
      <c r="AJ49" s="3">
        <f t="shared" ref="AJ49:AJ58" si="52">IF(D49="",0,D49)</f>
        <v>0</v>
      </c>
      <c r="AK49" s="3">
        <f t="shared" ref="AK49:AK58" si="53">IF(E49="",0,E49)</f>
        <v>0</v>
      </c>
      <c r="AL49" s="3">
        <f t="shared" ref="AL49:AL58" si="54">IF(F49="",0,F49)</f>
        <v>0</v>
      </c>
      <c r="AM49" s="3">
        <f t="shared" ref="AM49:AM58" si="55">IF(G49="",0,G49)</f>
        <v>0</v>
      </c>
      <c r="AN49" s="3">
        <f t="shared" ref="AN49:AN58" si="56">IF(H49="",0,H49)</f>
        <v>0</v>
      </c>
      <c r="AO49" s="3">
        <f t="shared" ref="AO49:AO58" si="57">IF(I49="",0,I49)</f>
        <v>0</v>
      </c>
      <c r="AP49" s="3">
        <f t="shared" ref="AP49:AP58" si="58">IF(J49="",0,J49)</f>
        <v>0</v>
      </c>
      <c r="AQ49" s="3">
        <f t="shared" ref="AQ49:AQ58" si="59">IF(K49="",0,K49)</f>
        <v>0</v>
      </c>
      <c r="AR49" s="3">
        <f t="shared" ref="AR49:AR58" si="60">IF(L49="",0,L49)</f>
        <v>0</v>
      </c>
      <c r="AS49" s="3">
        <f t="shared" ref="AS49:AS58" si="61">IF(M49="",0,M49)</f>
        <v>0</v>
      </c>
      <c r="AT49" s="3">
        <f t="shared" ref="AT49:AT58" si="62">IF(N49="",0,N49)</f>
        <v>0</v>
      </c>
    </row>
    <row r="50" spans="1:46" ht="20.25" customHeight="1" x14ac:dyDescent="0.55000000000000004">
      <c r="A50" s="3">
        <v>7008</v>
      </c>
      <c r="B50" s="43" t="str">
        <f>IF(ISTEXT("Recognition - Division-"&amp;VLOOKUP(A50,'Chart of Accounts'!$B$5:$C$50,2,FALSE)),"Recognition - Division-"&amp;VLOOKUP(A50,'Chart of Accounts'!$B$5:$C$50,2,FALSE),"")</f>
        <v>Recognition - Division-Promotional Materials</v>
      </c>
      <c r="C50" s="170"/>
      <c r="D50" s="170"/>
      <c r="E50" s="170"/>
      <c r="F50" s="170"/>
      <c r="G50" s="170"/>
      <c r="H50" s="170"/>
      <c r="I50" s="170"/>
      <c r="J50" s="170"/>
      <c r="K50" s="170"/>
      <c r="L50" s="170"/>
      <c r="M50" s="170"/>
      <c r="N50" s="170"/>
      <c r="O50" s="75">
        <f t="shared" si="48"/>
        <v>0</v>
      </c>
      <c r="T50" s="3" t="s">
        <v>33</v>
      </c>
      <c r="U50" s="3">
        <v>7006</v>
      </c>
      <c r="AA50" s="3" t="s">
        <v>170</v>
      </c>
      <c r="AB50" s="3" t="str">
        <f t="shared" si="49"/>
        <v>7008-000000</v>
      </c>
      <c r="AC50" s="3">
        <v>573</v>
      </c>
      <c r="AD50" s="3" t="str">
        <f t="shared" si="50"/>
        <v>035</v>
      </c>
      <c r="AG50" s="3">
        <v>110</v>
      </c>
      <c r="AH50" s="3" t="str">
        <f>Summary!$B$2</f>
        <v>USD</v>
      </c>
      <c r="AI50" s="3">
        <f t="shared" si="51"/>
        <v>0</v>
      </c>
      <c r="AJ50" s="3">
        <f t="shared" si="52"/>
        <v>0</v>
      </c>
      <c r="AK50" s="3">
        <f t="shared" si="53"/>
        <v>0</v>
      </c>
      <c r="AL50" s="3">
        <f t="shared" si="54"/>
        <v>0</v>
      </c>
      <c r="AM50" s="3">
        <f t="shared" si="55"/>
        <v>0</v>
      </c>
      <c r="AN50" s="3">
        <f t="shared" si="56"/>
        <v>0</v>
      </c>
      <c r="AO50" s="3">
        <f t="shared" si="57"/>
        <v>0</v>
      </c>
      <c r="AP50" s="3">
        <f t="shared" si="58"/>
        <v>0</v>
      </c>
      <c r="AQ50" s="3">
        <f t="shared" si="59"/>
        <v>0</v>
      </c>
      <c r="AR50" s="3">
        <f t="shared" si="60"/>
        <v>0</v>
      </c>
      <c r="AS50" s="3">
        <f t="shared" si="61"/>
        <v>0</v>
      </c>
      <c r="AT50" s="3">
        <f t="shared" si="62"/>
        <v>0</v>
      </c>
    </row>
    <row r="51" spans="1:46" ht="20.25" customHeight="1" x14ac:dyDescent="0.55000000000000004">
      <c r="A51" s="3">
        <v>7010</v>
      </c>
      <c r="B51" s="43" t="str">
        <f>IF(ISTEXT("Recognition - Division-"&amp;VLOOKUP(A51,'Chart of Accounts'!$B$5:$C$50,2,FALSE)),"Recognition - Division-"&amp;VLOOKUP(A51,'Chart of Accounts'!$B$5:$C$50,2,FALSE),"")</f>
        <v>Recognition - Division-Awards Expense (Trophies, Plaques, Ribbons &amp; Certificates)</v>
      </c>
      <c r="C51" s="170"/>
      <c r="D51" s="170"/>
      <c r="E51" s="170"/>
      <c r="F51" s="170"/>
      <c r="G51" s="170"/>
      <c r="H51" s="170"/>
      <c r="I51" s="170"/>
      <c r="J51" s="170"/>
      <c r="K51" s="170"/>
      <c r="L51" s="170"/>
      <c r="M51" s="170"/>
      <c r="N51" s="170"/>
      <c r="O51" s="75">
        <f t="shared" si="48"/>
        <v>0</v>
      </c>
      <c r="T51" s="3" t="s">
        <v>35</v>
      </c>
      <c r="U51" s="3">
        <v>7008</v>
      </c>
      <c r="AA51" s="3" t="s">
        <v>170</v>
      </c>
      <c r="AB51" s="3" t="str">
        <f t="shared" si="49"/>
        <v>7010-000000</v>
      </c>
      <c r="AC51" s="3">
        <v>573</v>
      </c>
      <c r="AD51" s="3" t="str">
        <f t="shared" si="50"/>
        <v>035</v>
      </c>
      <c r="AG51" s="3">
        <v>110</v>
      </c>
      <c r="AH51" s="3" t="str">
        <f>Summary!$B$2</f>
        <v>USD</v>
      </c>
      <c r="AI51" s="3">
        <f t="shared" si="51"/>
        <v>0</v>
      </c>
      <c r="AJ51" s="3">
        <f t="shared" si="52"/>
        <v>0</v>
      </c>
      <c r="AK51" s="3">
        <f t="shared" si="53"/>
        <v>0</v>
      </c>
      <c r="AL51" s="3">
        <f t="shared" si="54"/>
        <v>0</v>
      </c>
      <c r="AM51" s="3">
        <f t="shared" si="55"/>
        <v>0</v>
      </c>
      <c r="AN51" s="3">
        <f t="shared" si="56"/>
        <v>0</v>
      </c>
      <c r="AO51" s="3">
        <f t="shared" si="57"/>
        <v>0</v>
      </c>
      <c r="AP51" s="3">
        <f t="shared" si="58"/>
        <v>0</v>
      </c>
      <c r="AQ51" s="3">
        <f t="shared" si="59"/>
        <v>0</v>
      </c>
      <c r="AR51" s="3">
        <f t="shared" si="60"/>
        <v>0</v>
      </c>
      <c r="AS51" s="3">
        <f t="shared" si="61"/>
        <v>0</v>
      </c>
      <c r="AT51" s="3">
        <f t="shared" si="62"/>
        <v>0</v>
      </c>
    </row>
    <row r="52" spans="1:46" ht="20.25" customHeight="1" x14ac:dyDescent="0.55000000000000004">
      <c r="A52" s="3">
        <v>7012</v>
      </c>
      <c r="B52" s="43" t="str">
        <f>IF(ISTEXT("Recognition - Division-"&amp;VLOOKUP(A52,'Chart of Accounts'!$B$5:$C$50,2,FALSE)),"Recognition - Division-"&amp;VLOOKUP(A52,'Chart of Accounts'!$B$5:$C$50,2,FALSE),"")</f>
        <v>Recognition - Division-Supplies &amp; Stationery Expense</v>
      </c>
      <c r="C52" s="170"/>
      <c r="D52" s="170"/>
      <c r="E52" s="170"/>
      <c r="F52" s="170"/>
      <c r="G52" s="170"/>
      <c r="H52" s="170"/>
      <c r="I52" s="170"/>
      <c r="J52" s="170"/>
      <c r="K52" s="170"/>
      <c r="L52" s="170"/>
      <c r="M52" s="170"/>
      <c r="N52" s="170"/>
      <c r="O52" s="75">
        <f t="shared" si="48"/>
        <v>0</v>
      </c>
      <c r="T52" s="3" t="s">
        <v>37</v>
      </c>
      <c r="U52" s="3">
        <v>7010</v>
      </c>
      <c r="AA52" s="3" t="s">
        <v>170</v>
      </c>
      <c r="AB52" s="3" t="str">
        <f t="shared" si="49"/>
        <v>7012-000000</v>
      </c>
      <c r="AC52" s="3">
        <v>573</v>
      </c>
      <c r="AD52" s="3" t="str">
        <f t="shared" si="50"/>
        <v>035</v>
      </c>
      <c r="AG52" s="3">
        <v>110</v>
      </c>
      <c r="AH52" s="3" t="str">
        <f>Summary!$B$2</f>
        <v>USD</v>
      </c>
      <c r="AI52" s="3">
        <f t="shared" si="51"/>
        <v>0</v>
      </c>
      <c r="AJ52" s="3">
        <f t="shared" si="52"/>
        <v>0</v>
      </c>
      <c r="AK52" s="3">
        <f t="shared" si="53"/>
        <v>0</v>
      </c>
      <c r="AL52" s="3">
        <f t="shared" si="54"/>
        <v>0</v>
      </c>
      <c r="AM52" s="3">
        <f t="shared" si="55"/>
        <v>0</v>
      </c>
      <c r="AN52" s="3">
        <f t="shared" si="56"/>
        <v>0</v>
      </c>
      <c r="AO52" s="3">
        <f t="shared" si="57"/>
        <v>0</v>
      </c>
      <c r="AP52" s="3">
        <f t="shared" si="58"/>
        <v>0</v>
      </c>
      <c r="AQ52" s="3">
        <f t="shared" si="59"/>
        <v>0</v>
      </c>
      <c r="AR52" s="3">
        <f t="shared" si="60"/>
        <v>0</v>
      </c>
      <c r="AS52" s="3">
        <f t="shared" si="61"/>
        <v>0</v>
      </c>
      <c r="AT52" s="3">
        <f t="shared" si="62"/>
        <v>0</v>
      </c>
    </row>
    <row r="53" spans="1:46" ht="20.25" customHeight="1" x14ac:dyDescent="0.55000000000000004">
      <c r="A53" s="3">
        <v>7036</v>
      </c>
      <c r="B53" s="43" t="str">
        <f>IF(ISTEXT("Recognition - Division-"&amp;VLOOKUP(A53,'Chart of Accounts'!$B$5:$C$50,2,FALSE)),"Recognition - Division-"&amp;VLOOKUP(A53,'Chart of Accounts'!$B$5:$C$50,2,FALSE),"")</f>
        <v>Recognition - Division-Advertising Expense</v>
      </c>
      <c r="C53" s="170"/>
      <c r="D53" s="170"/>
      <c r="E53" s="170"/>
      <c r="F53" s="170"/>
      <c r="G53" s="170"/>
      <c r="H53" s="170"/>
      <c r="I53" s="170"/>
      <c r="J53" s="170"/>
      <c r="K53" s="170"/>
      <c r="L53" s="170"/>
      <c r="M53" s="170"/>
      <c r="N53" s="170"/>
      <c r="O53" s="75">
        <f t="shared" si="48"/>
        <v>0</v>
      </c>
      <c r="T53" s="3" t="s">
        <v>39</v>
      </c>
      <c r="U53" s="3">
        <v>7012</v>
      </c>
      <c r="AA53" s="3" t="s">
        <v>170</v>
      </c>
      <c r="AB53" s="3" t="str">
        <f t="shared" si="49"/>
        <v>7036-000000</v>
      </c>
      <c r="AC53" s="3">
        <v>573</v>
      </c>
      <c r="AD53" s="3" t="str">
        <f t="shared" si="50"/>
        <v>035</v>
      </c>
      <c r="AG53" s="3">
        <v>110</v>
      </c>
      <c r="AH53" s="3" t="str">
        <f>Summary!$B$2</f>
        <v>USD</v>
      </c>
      <c r="AI53" s="3">
        <f t="shared" si="51"/>
        <v>0</v>
      </c>
      <c r="AJ53" s="3">
        <f t="shared" si="52"/>
        <v>0</v>
      </c>
      <c r="AK53" s="3">
        <f t="shared" si="53"/>
        <v>0</v>
      </c>
      <c r="AL53" s="3">
        <f t="shared" si="54"/>
        <v>0</v>
      </c>
      <c r="AM53" s="3">
        <f t="shared" si="55"/>
        <v>0</v>
      </c>
      <c r="AN53" s="3">
        <f t="shared" si="56"/>
        <v>0</v>
      </c>
      <c r="AO53" s="3">
        <f t="shared" si="57"/>
        <v>0</v>
      </c>
      <c r="AP53" s="3">
        <f t="shared" si="58"/>
        <v>0</v>
      </c>
      <c r="AQ53" s="3">
        <f t="shared" si="59"/>
        <v>0</v>
      </c>
      <c r="AR53" s="3">
        <f t="shared" si="60"/>
        <v>0</v>
      </c>
      <c r="AS53" s="3">
        <f t="shared" si="61"/>
        <v>0</v>
      </c>
      <c r="AT53" s="3">
        <f t="shared" si="62"/>
        <v>0</v>
      </c>
    </row>
    <row r="54" spans="1:46" ht="20.25" customHeight="1" x14ac:dyDescent="0.55000000000000004">
      <c r="A54" s="3">
        <v>7044</v>
      </c>
      <c r="B54" s="43" t="str">
        <f>IF(ISTEXT("Recognition - Division-"&amp;VLOOKUP(A54,'Chart of Accounts'!$B$5:$C$50,2,FALSE)),"Recognition - Division-"&amp;VLOOKUP(A54,'Chart of Accounts'!$B$5:$C$50,2,FALSE),"")</f>
        <v>Recognition - Division-Postage &amp; Shipping Expense</v>
      </c>
      <c r="C54" s="170"/>
      <c r="D54" s="170"/>
      <c r="E54" s="170"/>
      <c r="F54" s="170"/>
      <c r="G54" s="170"/>
      <c r="H54" s="170"/>
      <c r="I54" s="170"/>
      <c r="J54" s="170"/>
      <c r="K54" s="170"/>
      <c r="L54" s="170"/>
      <c r="M54" s="170"/>
      <c r="N54" s="170"/>
      <c r="O54" s="75">
        <f t="shared" si="48"/>
        <v>0</v>
      </c>
      <c r="T54" s="3" t="s">
        <v>41</v>
      </c>
      <c r="U54" s="3">
        <v>7014</v>
      </c>
      <c r="AA54" s="3" t="s">
        <v>170</v>
      </c>
      <c r="AB54" s="3" t="str">
        <f t="shared" si="49"/>
        <v>7044-000000</v>
      </c>
      <c r="AC54" s="3">
        <v>573</v>
      </c>
      <c r="AD54" s="3" t="str">
        <f t="shared" si="50"/>
        <v>035</v>
      </c>
      <c r="AG54" s="3">
        <v>110</v>
      </c>
      <c r="AH54" s="3" t="str">
        <f>Summary!$B$2</f>
        <v>USD</v>
      </c>
      <c r="AI54" s="3">
        <f t="shared" si="51"/>
        <v>0</v>
      </c>
      <c r="AJ54" s="3">
        <f t="shared" si="52"/>
        <v>0</v>
      </c>
      <c r="AK54" s="3">
        <f t="shared" si="53"/>
        <v>0</v>
      </c>
      <c r="AL54" s="3">
        <f t="shared" si="54"/>
        <v>0</v>
      </c>
      <c r="AM54" s="3">
        <f t="shared" si="55"/>
        <v>0</v>
      </c>
      <c r="AN54" s="3">
        <f t="shared" si="56"/>
        <v>0</v>
      </c>
      <c r="AO54" s="3">
        <f t="shared" si="57"/>
        <v>0</v>
      </c>
      <c r="AP54" s="3">
        <f t="shared" si="58"/>
        <v>0</v>
      </c>
      <c r="AQ54" s="3">
        <f t="shared" si="59"/>
        <v>0</v>
      </c>
      <c r="AR54" s="3">
        <f t="shared" si="60"/>
        <v>0</v>
      </c>
      <c r="AS54" s="3">
        <f t="shared" si="61"/>
        <v>0</v>
      </c>
      <c r="AT54" s="3">
        <f t="shared" si="62"/>
        <v>0</v>
      </c>
    </row>
    <row r="55" spans="1:46" ht="20.25" customHeight="1" x14ac:dyDescent="0.55000000000000004">
      <c r="A55" s="3">
        <v>7082</v>
      </c>
      <c r="B55" s="43" t="str">
        <f>IF(ISTEXT("Recognition - Division-"&amp;VLOOKUP(A55,'Chart of Accounts'!$B$5:$C$50,2,FALSE)),"Recognition - Division-"&amp;VLOOKUP(A55,'Chart of Accounts'!$B$5:$C$50,2,FALSE),"")</f>
        <v>Recognition - Division-Incentives</v>
      </c>
      <c r="C55" s="170"/>
      <c r="D55" s="170"/>
      <c r="E55" s="170"/>
      <c r="F55" s="170"/>
      <c r="G55" s="170"/>
      <c r="H55" s="170"/>
      <c r="I55" s="170"/>
      <c r="J55" s="170"/>
      <c r="K55" s="170"/>
      <c r="L55" s="170"/>
      <c r="M55" s="170"/>
      <c r="N55" s="170"/>
      <c r="O55" s="75">
        <f t="shared" si="48"/>
        <v>0</v>
      </c>
      <c r="T55" s="3" t="s">
        <v>43</v>
      </c>
      <c r="U55" s="3">
        <v>7016</v>
      </c>
      <c r="AA55" s="3" t="s">
        <v>170</v>
      </c>
      <c r="AB55" s="3" t="str">
        <f t="shared" si="49"/>
        <v>7082-000000</v>
      </c>
      <c r="AC55" s="3">
        <v>573</v>
      </c>
      <c r="AD55" s="3" t="str">
        <f t="shared" si="50"/>
        <v>035</v>
      </c>
      <c r="AG55" s="3">
        <v>110</v>
      </c>
      <c r="AH55" s="3" t="str">
        <f>Summary!$B$2</f>
        <v>USD</v>
      </c>
      <c r="AI55" s="3">
        <f t="shared" si="51"/>
        <v>0</v>
      </c>
      <c r="AJ55" s="3">
        <f t="shared" si="52"/>
        <v>0</v>
      </c>
      <c r="AK55" s="3">
        <f t="shared" si="53"/>
        <v>0</v>
      </c>
      <c r="AL55" s="3">
        <f t="shared" si="54"/>
        <v>0</v>
      </c>
      <c r="AM55" s="3">
        <f t="shared" si="55"/>
        <v>0</v>
      </c>
      <c r="AN55" s="3">
        <f t="shared" si="56"/>
        <v>0</v>
      </c>
      <c r="AO55" s="3">
        <f t="shared" si="57"/>
        <v>0</v>
      </c>
      <c r="AP55" s="3">
        <f t="shared" si="58"/>
        <v>0</v>
      </c>
      <c r="AQ55" s="3">
        <f t="shared" si="59"/>
        <v>0</v>
      </c>
      <c r="AR55" s="3">
        <f t="shared" si="60"/>
        <v>0</v>
      </c>
      <c r="AS55" s="3">
        <f t="shared" si="61"/>
        <v>0</v>
      </c>
      <c r="AT55" s="3">
        <f t="shared" si="62"/>
        <v>0</v>
      </c>
    </row>
    <row r="56" spans="1:46" ht="20.25" customHeight="1" x14ac:dyDescent="0.55000000000000004">
      <c r="A56" s="83"/>
      <c r="B56" s="43" t="str">
        <f>IF(ISTEXT("Recognition - Division-"&amp;VLOOKUP(A56,'Chart of Accounts'!$B$5:$C$50,2,FALSE)),"Recognition - Division-"&amp;VLOOKUP(A56,'Chart of Accounts'!$B$5:$C$50,2,FALSE),"")</f>
        <v/>
      </c>
      <c r="C56" s="170"/>
      <c r="D56" s="170"/>
      <c r="E56" s="170"/>
      <c r="F56" s="170"/>
      <c r="G56" s="170"/>
      <c r="H56" s="170"/>
      <c r="I56" s="170"/>
      <c r="J56" s="170"/>
      <c r="K56" s="170"/>
      <c r="L56" s="170"/>
      <c r="M56" s="170"/>
      <c r="N56" s="170"/>
      <c r="O56" s="75">
        <f t="shared" si="48"/>
        <v>0</v>
      </c>
      <c r="T56" s="3" t="s">
        <v>45</v>
      </c>
      <c r="U56" s="3">
        <v>7018</v>
      </c>
      <c r="AA56" s="3" t="s">
        <v>170</v>
      </c>
      <c r="AB56" s="3" t="str">
        <f t="shared" si="49"/>
        <v/>
      </c>
      <c r="AC56" s="3">
        <v>573</v>
      </c>
      <c r="AD56" s="3" t="str">
        <f t="shared" si="50"/>
        <v>035</v>
      </c>
      <c r="AG56" s="3">
        <v>110</v>
      </c>
      <c r="AH56" s="3" t="str">
        <f>Summary!$B$2</f>
        <v>USD</v>
      </c>
      <c r="AI56" s="3">
        <f t="shared" si="51"/>
        <v>0</v>
      </c>
      <c r="AJ56" s="3">
        <f t="shared" si="52"/>
        <v>0</v>
      </c>
      <c r="AK56" s="3">
        <f t="shared" si="53"/>
        <v>0</v>
      </c>
      <c r="AL56" s="3">
        <f t="shared" si="54"/>
        <v>0</v>
      </c>
      <c r="AM56" s="3">
        <f t="shared" si="55"/>
        <v>0</v>
      </c>
      <c r="AN56" s="3">
        <f t="shared" si="56"/>
        <v>0</v>
      </c>
      <c r="AO56" s="3">
        <f t="shared" si="57"/>
        <v>0</v>
      </c>
      <c r="AP56" s="3">
        <f t="shared" si="58"/>
        <v>0</v>
      </c>
      <c r="AQ56" s="3">
        <f t="shared" si="59"/>
        <v>0</v>
      </c>
      <c r="AR56" s="3">
        <f t="shared" si="60"/>
        <v>0</v>
      </c>
      <c r="AS56" s="3">
        <f t="shared" si="61"/>
        <v>0</v>
      </c>
      <c r="AT56" s="3">
        <f t="shared" si="62"/>
        <v>0</v>
      </c>
    </row>
    <row r="57" spans="1:46" ht="20.25" customHeight="1" x14ac:dyDescent="0.55000000000000004">
      <c r="A57" s="83"/>
      <c r="B57" s="43" t="str">
        <f>IF(ISTEXT("Recognition - Division-"&amp;VLOOKUP(A57,'Chart of Accounts'!$B$5:$C$50,2,FALSE)),"Recognition - Division-"&amp;VLOOKUP(A57,'Chart of Accounts'!$B$5:$C$50,2,FALSE),"")</f>
        <v/>
      </c>
      <c r="C57" s="170"/>
      <c r="D57" s="170"/>
      <c r="E57" s="170"/>
      <c r="F57" s="170"/>
      <c r="G57" s="170"/>
      <c r="H57" s="170"/>
      <c r="I57" s="170"/>
      <c r="J57" s="170"/>
      <c r="K57" s="170"/>
      <c r="L57" s="170"/>
      <c r="M57" s="170"/>
      <c r="N57" s="170"/>
      <c r="O57" s="75">
        <f t="shared" si="48"/>
        <v>0</v>
      </c>
      <c r="T57" s="3" t="s">
        <v>47</v>
      </c>
      <c r="U57" s="3">
        <v>7020</v>
      </c>
      <c r="AA57" s="3" t="s">
        <v>170</v>
      </c>
      <c r="AB57" s="3" t="str">
        <f t="shared" si="49"/>
        <v/>
      </c>
      <c r="AC57" s="3">
        <v>573</v>
      </c>
      <c r="AD57" s="3" t="str">
        <f t="shared" si="50"/>
        <v>035</v>
      </c>
      <c r="AG57" s="3">
        <v>110</v>
      </c>
      <c r="AH57" s="3" t="str">
        <f>Summary!$B$2</f>
        <v>USD</v>
      </c>
      <c r="AI57" s="3">
        <f t="shared" si="51"/>
        <v>0</v>
      </c>
      <c r="AJ57" s="3">
        <f t="shared" si="52"/>
        <v>0</v>
      </c>
      <c r="AK57" s="3">
        <f t="shared" si="53"/>
        <v>0</v>
      </c>
      <c r="AL57" s="3">
        <f t="shared" si="54"/>
        <v>0</v>
      </c>
      <c r="AM57" s="3">
        <f t="shared" si="55"/>
        <v>0</v>
      </c>
      <c r="AN57" s="3">
        <f t="shared" si="56"/>
        <v>0</v>
      </c>
      <c r="AO57" s="3">
        <f t="shared" si="57"/>
        <v>0</v>
      </c>
      <c r="AP57" s="3">
        <f t="shared" si="58"/>
        <v>0</v>
      </c>
      <c r="AQ57" s="3">
        <f t="shared" si="59"/>
        <v>0</v>
      </c>
      <c r="AR57" s="3">
        <f t="shared" si="60"/>
        <v>0</v>
      </c>
      <c r="AS57" s="3">
        <f t="shared" si="61"/>
        <v>0</v>
      </c>
      <c r="AT57" s="3">
        <f t="shared" si="62"/>
        <v>0</v>
      </c>
    </row>
    <row r="58" spans="1:46" ht="20.25" customHeight="1" x14ac:dyDescent="0.55000000000000004">
      <c r="A58" s="83"/>
      <c r="B58" s="43" t="str">
        <f>IF(ISTEXT("Recognition - Division-"&amp;VLOOKUP(A58,'Chart of Accounts'!$B$5:$C$50,2,FALSE)),"Recognition - Division-"&amp;VLOOKUP(A58,'Chart of Accounts'!$B$5:$C$50,2,FALSE),"")</f>
        <v/>
      </c>
      <c r="C58" s="170"/>
      <c r="D58" s="170"/>
      <c r="E58" s="170"/>
      <c r="F58" s="170"/>
      <c r="G58" s="170"/>
      <c r="H58" s="170"/>
      <c r="I58" s="170"/>
      <c r="J58" s="170"/>
      <c r="K58" s="170"/>
      <c r="L58" s="170"/>
      <c r="M58" s="170"/>
      <c r="N58" s="170"/>
      <c r="O58" s="75">
        <f t="shared" si="48"/>
        <v>0</v>
      </c>
      <c r="T58" s="3" t="s">
        <v>49</v>
      </c>
      <c r="U58" s="3">
        <v>7022</v>
      </c>
      <c r="AA58" s="3" t="s">
        <v>170</v>
      </c>
      <c r="AB58" s="3" t="str">
        <f t="shared" si="49"/>
        <v/>
      </c>
      <c r="AC58" s="3">
        <v>573</v>
      </c>
      <c r="AD58" s="3" t="str">
        <f t="shared" si="50"/>
        <v>035</v>
      </c>
      <c r="AG58" s="3">
        <v>110</v>
      </c>
      <c r="AH58" s="3" t="str">
        <f>Summary!$B$2</f>
        <v>USD</v>
      </c>
      <c r="AI58" s="3">
        <f t="shared" si="51"/>
        <v>0</v>
      </c>
      <c r="AJ58" s="3">
        <f t="shared" si="52"/>
        <v>0</v>
      </c>
      <c r="AK58" s="3">
        <f t="shared" si="53"/>
        <v>0</v>
      </c>
      <c r="AL58" s="3">
        <f t="shared" si="54"/>
        <v>0</v>
      </c>
      <c r="AM58" s="3">
        <f t="shared" si="55"/>
        <v>0</v>
      </c>
      <c r="AN58" s="3">
        <f t="shared" si="56"/>
        <v>0</v>
      </c>
      <c r="AO58" s="3">
        <f t="shared" si="57"/>
        <v>0</v>
      </c>
      <c r="AP58" s="3">
        <f t="shared" si="58"/>
        <v>0</v>
      </c>
      <c r="AQ58" s="3">
        <f t="shared" si="59"/>
        <v>0</v>
      </c>
      <c r="AR58" s="3">
        <f t="shared" si="60"/>
        <v>0</v>
      </c>
      <c r="AS58" s="3">
        <f t="shared" si="61"/>
        <v>0</v>
      </c>
      <c r="AT58" s="3">
        <f t="shared" si="62"/>
        <v>0</v>
      </c>
    </row>
    <row r="59" spans="1:46" ht="20.25" customHeight="1" x14ac:dyDescent="0.55000000000000004">
      <c r="A59" s="177" t="s">
        <v>289</v>
      </c>
      <c r="B59" s="43"/>
      <c r="C59" s="178">
        <f>SUM(C49:C58)</f>
        <v>0</v>
      </c>
      <c r="D59" s="178">
        <f t="shared" ref="D59:O59" si="63">SUM(D49:D58)</f>
        <v>0</v>
      </c>
      <c r="E59" s="178">
        <f t="shared" si="63"/>
        <v>0</v>
      </c>
      <c r="F59" s="178">
        <f t="shared" si="63"/>
        <v>0</v>
      </c>
      <c r="G59" s="178">
        <f t="shared" si="63"/>
        <v>0</v>
      </c>
      <c r="H59" s="178">
        <f t="shared" si="63"/>
        <v>0</v>
      </c>
      <c r="I59" s="178">
        <f t="shared" si="63"/>
        <v>0</v>
      </c>
      <c r="J59" s="178">
        <f t="shared" si="63"/>
        <v>0</v>
      </c>
      <c r="K59" s="178">
        <f t="shared" si="63"/>
        <v>0</v>
      </c>
      <c r="L59" s="178">
        <f t="shared" si="63"/>
        <v>0</v>
      </c>
      <c r="M59" s="178">
        <f t="shared" si="63"/>
        <v>0</v>
      </c>
      <c r="N59" s="178">
        <f t="shared" si="63"/>
        <v>0</v>
      </c>
      <c r="O59" s="178">
        <f t="shared" si="63"/>
        <v>0</v>
      </c>
      <c r="T59" s="3" t="s">
        <v>51</v>
      </c>
      <c r="U59" s="3">
        <v>7024</v>
      </c>
    </row>
    <row r="60" spans="1:46" ht="17.7" x14ac:dyDescent="0.6">
      <c r="A60" s="60"/>
      <c r="B60" s="65"/>
      <c r="D60" s="75"/>
      <c r="E60" s="75"/>
      <c r="F60" s="75"/>
      <c r="G60" s="75"/>
      <c r="H60" s="75"/>
      <c r="I60" s="75"/>
      <c r="J60" s="75"/>
      <c r="K60" s="75"/>
      <c r="L60" s="75"/>
      <c r="M60" s="75"/>
      <c r="N60" s="75"/>
      <c r="O60" s="75"/>
    </row>
    <row r="61" spans="1:46" x14ac:dyDescent="0.55000000000000004">
      <c r="A61" s="177" t="s">
        <v>261</v>
      </c>
      <c r="B61" s="43"/>
      <c r="C61" s="75"/>
      <c r="D61" s="75"/>
      <c r="E61" s="75"/>
      <c r="F61" s="75"/>
      <c r="G61" s="75"/>
      <c r="H61" s="75"/>
      <c r="I61" s="75"/>
      <c r="J61" s="75"/>
      <c r="K61" s="75"/>
      <c r="L61" s="75"/>
      <c r="M61" s="75"/>
      <c r="N61" s="75"/>
      <c r="O61" s="75"/>
      <c r="T61" s="64" t="s">
        <v>227</v>
      </c>
    </row>
    <row r="62" spans="1:46" ht="20.25" customHeight="1" x14ac:dyDescent="0.55000000000000004">
      <c r="A62" s="3">
        <v>7006</v>
      </c>
      <c r="B62" s="43" t="str">
        <f>IF(ISTEXT("Recognition - District-"&amp;VLOOKUP(A62,'Chart of Accounts'!$B$5:$C$50,2,FALSE)),"Recognition - District-"&amp;VLOOKUP(A62,'Chart of Accounts'!$B$5:$C$50,2,FALSE),"")</f>
        <v>Recognition - District-Educational Materials</v>
      </c>
      <c r="C62" s="170"/>
      <c r="D62" s="170"/>
      <c r="E62" s="170"/>
      <c r="F62" s="170"/>
      <c r="G62" s="170"/>
      <c r="H62" s="170"/>
      <c r="I62" s="170"/>
      <c r="J62" s="170"/>
      <c r="K62" s="170"/>
      <c r="L62" s="170"/>
      <c r="M62" s="170"/>
      <c r="N62" s="170"/>
      <c r="O62" s="75">
        <f t="shared" ref="O62:O71" si="64">SUM(C62:N62)</f>
        <v>0</v>
      </c>
      <c r="T62" s="3" t="s">
        <v>31</v>
      </c>
      <c r="U62" s="3">
        <v>7004</v>
      </c>
      <c r="AA62" s="3" t="s">
        <v>170</v>
      </c>
      <c r="AB62" s="3" t="str">
        <f t="shared" ref="AB62:AB71" si="65">IF(A62="","",A62&amp;"-000000")</f>
        <v>7006-000000</v>
      </c>
      <c r="AC62" s="3">
        <v>574</v>
      </c>
      <c r="AD62" s="3" t="str">
        <f t="shared" ref="AD62:AD71" si="66">IF(LEN($O$1)=3,$O$1,IF(LEN($O$1)=2,0&amp;$O$1,IF(LEN($O$1)=1,0&amp;0&amp;$O$1,"ERROR")))</f>
        <v>035</v>
      </c>
      <c r="AG62" s="3">
        <v>110</v>
      </c>
      <c r="AH62" s="3" t="str">
        <f>Summary!$B$2</f>
        <v>USD</v>
      </c>
      <c r="AI62" s="3">
        <f t="shared" ref="AI62:AT71" si="67">IF(C62="",0,C62)</f>
        <v>0</v>
      </c>
      <c r="AJ62" s="3">
        <f t="shared" si="67"/>
        <v>0</v>
      </c>
      <c r="AK62" s="3">
        <f t="shared" si="67"/>
        <v>0</v>
      </c>
      <c r="AL62" s="3">
        <f t="shared" si="67"/>
        <v>0</v>
      </c>
      <c r="AM62" s="3">
        <f t="shared" si="67"/>
        <v>0</v>
      </c>
      <c r="AN62" s="3">
        <f t="shared" si="67"/>
        <v>0</v>
      </c>
      <c r="AO62" s="3">
        <f t="shared" si="67"/>
        <v>0</v>
      </c>
      <c r="AP62" s="3">
        <f t="shared" si="67"/>
        <v>0</v>
      </c>
      <c r="AQ62" s="3">
        <f t="shared" si="67"/>
        <v>0</v>
      </c>
      <c r="AR62" s="3">
        <f t="shared" si="67"/>
        <v>0</v>
      </c>
      <c r="AS62" s="3">
        <f t="shared" si="67"/>
        <v>0</v>
      </c>
      <c r="AT62" s="3">
        <f t="shared" si="67"/>
        <v>0</v>
      </c>
    </row>
    <row r="63" spans="1:46" ht="20.25" customHeight="1" x14ac:dyDescent="0.55000000000000004">
      <c r="A63" s="3">
        <v>7008</v>
      </c>
      <c r="B63" s="43" t="str">
        <f>IF(ISTEXT("Recognition - District-"&amp;VLOOKUP(A63,'Chart of Accounts'!$B$5:$C$50,2,FALSE)),"Recognition - District-"&amp;VLOOKUP(A63,'Chart of Accounts'!$B$5:$C$50,2,FALSE),"")</f>
        <v>Recognition - District-Promotional Materials</v>
      </c>
      <c r="C63" s="170"/>
      <c r="D63" s="170"/>
      <c r="E63" s="170"/>
      <c r="F63" s="170"/>
      <c r="G63" s="170"/>
      <c r="H63" s="170"/>
      <c r="I63" s="170"/>
      <c r="J63" s="170"/>
      <c r="K63" s="170"/>
      <c r="L63" s="170"/>
      <c r="M63" s="170"/>
      <c r="N63" s="170"/>
      <c r="O63" s="75">
        <f t="shared" si="64"/>
        <v>0</v>
      </c>
      <c r="T63" s="3" t="s">
        <v>33</v>
      </c>
      <c r="U63" s="3">
        <v>7006</v>
      </c>
      <c r="AA63" s="3" t="s">
        <v>170</v>
      </c>
      <c r="AB63" s="3" t="str">
        <f t="shared" si="65"/>
        <v>7008-000000</v>
      </c>
      <c r="AC63" s="3">
        <v>574</v>
      </c>
      <c r="AD63" s="3" t="str">
        <f t="shared" si="66"/>
        <v>035</v>
      </c>
      <c r="AG63" s="3">
        <v>110</v>
      </c>
      <c r="AH63" s="3" t="str">
        <f>Summary!$B$2</f>
        <v>USD</v>
      </c>
      <c r="AI63" s="3">
        <f t="shared" si="67"/>
        <v>0</v>
      </c>
      <c r="AJ63" s="3">
        <f t="shared" si="67"/>
        <v>0</v>
      </c>
      <c r="AK63" s="3">
        <f t="shared" si="67"/>
        <v>0</v>
      </c>
      <c r="AL63" s="3">
        <f t="shared" si="67"/>
        <v>0</v>
      </c>
      <c r="AM63" s="3">
        <f t="shared" si="67"/>
        <v>0</v>
      </c>
      <c r="AN63" s="3">
        <f t="shared" si="67"/>
        <v>0</v>
      </c>
      <c r="AO63" s="3">
        <f t="shared" si="67"/>
        <v>0</v>
      </c>
      <c r="AP63" s="3">
        <f t="shared" si="67"/>
        <v>0</v>
      </c>
      <c r="AQ63" s="3">
        <f t="shared" si="67"/>
        <v>0</v>
      </c>
      <c r="AR63" s="3">
        <f t="shared" si="67"/>
        <v>0</v>
      </c>
      <c r="AS63" s="3">
        <f t="shared" si="67"/>
        <v>0</v>
      </c>
      <c r="AT63" s="3">
        <f t="shared" si="67"/>
        <v>0</v>
      </c>
    </row>
    <row r="64" spans="1:46" ht="20.25" customHeight="1" x14ac:dyDescent="0.55000000000000004">
      <c r="A64" s="3">
        <v>7010</v>
      </c>
      <c r="B64" s="43" t="str">
        <f>IF(ISTEXT("Recognition - District-"&amp;VLOOKUP(A64,'Chart of Accounts'!$B$5:$C$50,2,FALSE)),"Recognition - District-"&amp;VLOOKUP(A64,'Chart of Accounts'!$B$5:$C$50,2,FALSE),"")</f>
        <v>Recognition - District-Awards Expense (Trophies, Plaques, Ribbons &amp; Certificates)</v>
      </c>
      <c r="C64" s="170"/>
      <c r="D64" s="170"/>
      <c r="E64" s="170"/>
      <c r="F64" s="170"/>
      <c r="G64" s="170"/>
      <c r="H64" s="170"/>
      <c r="I64" s="170"/>
      <c r="J64" s="170"/>
      <c r="K64" s="170"/>
      <c r="L64" s="170"/>
      <c r="M64" s="170"/>
      <c r="N64" s="170"/>
      <c r="O64" s="75">
        <f t="shared" si="64"/>
        <v>0</v>
      </c>
      <c r="T64" s="3" t="s">
        <v>35</v>
      </c>
      <c r="U64" s="3">
        <v>7008</v>
      </c>
      <c r="AA64" s="3" t="s">
        <v>170</v>
      </c>
      <c r="AB64" s="3" t="str">
        <f t="shared" si="65"/>
        <v>7010-000000</v>
      </c>
      <c r="AC64" s="3">
        <v>574</v>
      </c>
      <c r="AD64" s="3" t="str">
        <f t="shared" si="66"/>
        <v>035</v>
      </c>
      <c r="AG64" s="3">
        <v>110</v>
      </c>
      <c r="AH64" s="3" t="str">
        <f>Summary!$B$2</f>
        <v>USD</v>
      </c>
      <c r="AI64" s="3">
        <f t="shared" si="67"/>
        <v>0</v>
      </c>
      <c r="AJ64" s="3">
        <f t="shared" si="67"/>
        <v>0</v>
      </c>
      <c r="AK64" s="3">
        <f t="shared" si="67"/>
        <v>0</v>
      </c>
      <c r="AL64" s="3">
        <f t="shared" si="67"/>
        <v>0</v>
      </c>
      <c r="AM64" s="3">
        <f t="shared" si="67"/>
        <v>0</v>
      </c>
      <c r="AN64" s="3">
        <f t="shared" si="67"/>
        <v>0</v>
      </c>
      <c r="AO64" s="3">
        <f t="shared" si="67"/>
        <v>0</v>
      </c>
      <c r="AP64" s="3">
        <f t="shared" si="67"/>
        <v>0</v>
      </c>
      <c r="AQ64" s="3">
        <f t="shared" si="67"/>
        <v>0</v>
      </c>
      <c r="AR64" s="3">
        <f t="shared" si="67"/>
        <v>0</v>
      </c>
      <c r="AS64" s="3">
        <f t="shared" si="67"/>
        <v>0</v>
      </c>
      <c r="AT64" s="3">
        <f t="shared" si="67"/>
        <v>0</v>
      </c>
    </row>
    <row r="65" spans="1:46" ht="20.25" customHeight="1" x14ac:dyDescent="0.55000000000000004">
      <c r="A65" s="3">
        <v>7012</v>
      </c>
      <c r="B65" s="43" t="str">
        <f>IF(ISTEXT("Recognition - District-"&amp;VLOOKUP(A65,'Chart of Accounts'!$B$5:$C$50,2,FALSE)),"Recognition - District-"&amp;VLOOKUP(A65,'Chart of Accounts'!$B$5:$C$50,2,FALSE),"")</f>
        <v>Recognition - District-Supplies &amp; Stationery Expense</v>
      </c>
      <c r="C65" s="170"/>
      <c r="D65" s="170"/>
      <c r="E65" s="170"/>
      <c r="F65" s="170"/>
      <c r="G65" s="170"/>
      <c r="H65" s="170"/>
      <c r="I65" s="170"/>
      <c r="J65" s="170"/>
      <c r="K65" s="170"/>
      <c r="L65" s="170"/>
      <c r="M65" s="170"/>
      <c r="N65" s="170"/>
      <c r="O65" s="75">
        <f t="shared" si="64"/>
        <v>0</v>
      </c>
      <c r="T65" s="3" t="s">
        <v>37</v>
      </c>
      <c r="U65" s="3">
        <v>7010</v>
      </c>
      <c r="AA65" s="3" t="s">
        <v>170</v>
      </c>
      <c r="AB65" s="3" t="str">
        <f t="shared" si="65"/>
        <v>7012-000000</v>
      </c>
      <c r="AC65" s="3">
        <v>574</v>
      </c>
      <c r="AD65" s="3" t="str">
        <f t="shared" si="66"/>
        <v>035</v>
      </c>
      <c r="AG65" s="3">
        <v>110</v>
      </c>
      <c r="AH65" s="3" t="str">
        <f>Summary!$B$2</f>
        <v>USD</v>
      </c>
      <c r="AI65" s="3">
        <f t="shared" si="67"/>
        <v>0</v>
      </c>
      <c r="AJ65" s="3">
        <f t="shared" si="67"/>
        <v>0</v>
      </c>
      <c r="AK65" s="3">
        <f t="shared" si="67"/>
        <v>0</v>
      </c>
      <c r="AL65" s="3">
        <f t="shared" si="67"/>
        <v>0</v>
      </c>
      <c r="AM65" s="3">
        <f t="shared" si="67"/>
        <v>0</v>
      </c>
      <c r="AN65" s="3">
        <f t="shared" si="67"/>
        <v>0</v>
      </c>
      <c r="AO65" s="3">
        <f t="shared" si="67"/>
        <v>0</v>
      </c>
      <c r="AP65" s="3">
        <f t="shared" si="67"/>
        <v>0</v>
      </c>
      <c r="AQ65" s="3">
        <f t="shared" si="67"/>
        <v>0</v>
      </c>
      <c r="AR65" s="3">
        <f t="shared" si="67"/>
        <v>0</v>
      </c>
      <c r="AS65" s="3">
        <f t="shared" si="67"/>
        <v>0</v>
      </c>
      <c r="AT65" s="3">
        <f t="shared" si="67"/>
        <v>0</v>
      </c>
    </row>
    <row r="66" spans="1:46" ht="20.25" customHeight="1" x14ac:dyDescent="0.55000000000000004">
      <c r="A66" s="3">
        <v>7036</v>
      </c>
      <c r="B66" s="43" t="str">
        <f>IF(ISTEXT("Recognition - District-"&amp;VLOOKUP(A66,'Chart of Accounts'!$B$5:$C$50,2,FALSE)),"Recognition - District-"&amp;VLOOKUP(A66,'Chart of Accounts'!$B$5:$C$50,2,FALSE),"")</f>
        <v>Recognition - District-Advertising Expense</v>
      </c>
      <c r="C66" s="170"/>
      <c r="D66" s="170"/>
      <c r="E66" s="170"/>
      <c r="F66" s="170"/>
      <c r="G66" s="170"/>
      <c r="H66" s="170"/>
      <c r="I66" s="170"/>
      <c r="J66" s="170"/>
      <c r="K66" s="170"/>
      <c r="L66" s="170"/>
      <c r="M66" s="170"/>
      <c r="N66" s="170"/>
      <c r="O66" s="75">
        <f t="shared" si="64"/>
        <v>0</v>
      </c>
      <c r="T66" s="3" t="s">
        <v>39</v>
      </c>
      <c r="U66" s="3">
        <v>7012</v>
      </c>
      <c r="AA66" s="3" t="s">
        <v>170</v>
      </c>
      <c r="AB66" s="3" t="str">
        <f t="shared" si="65"/>
        <v>7036-000000</v>
      </c>
      <c r="AC66" s="3">
        <v>574</v>
      </c>
      <c r="AD66" s="3" t="str">
        <f t="shared" si="66"/>
        <v>035</v>
      </c>
      <c r="AG66" s="3">
        <v>110</v>
      </c>
      <c r="AH66" s="3" t="str">
        <f>Summary!$B$2</f>
        <v>USD</v>
      </c>
      <c r="AI66" s="3">
        <f t="shared" si="67"/>
        <v>0</v>
      </c>
      <c r="AJ66" s="3">
        <f t="shared" si="67"/>
        <v>0</v>
      </c>
      <c r="AK66" s="3">
        <f t="shared" si="67"/>
        <v>0</v>
      </c>
      <c r="AL66" s="3">
        <f t="shared" si="67"/>
        <v>0</v>
      </c>
      <c r="AM66" s="3">
        <f t="shared" si="67"/>
        <v>0</v>
      </c>
      <c r="AN66" s="3">
        <f t="shared" si="67"/>
        <v>0</v>
      </c>
      <c r="AO66" s="3">
        <f t="shared" si="67"/>
        <v>0</v>
      </c>
      <c r="AP66" s="3">
        <f t="shared" si="67"/>
        <v>0</v>
      </c>
      <c r="AQ66" s="3">
        <f t="shared" si="67"/>
        <v>0</v>
      </c>
      <c r="AR66" s="3">
        <f t="shared" si="67"/>
        <v>0</v>
      </c>
      <c r="AS66" s="3">
        <f t="shared" si="67"/>
        <v>0</v>
      </c>
      <c r="AT66" s="3">
        <f t="shared" si="67"/>
        <v>0</v>
      </c>
    </row>
    <row r="67" spans="1:46" ht="20.25" customHeight="1" x14ac:dyDescent="0.55000000000000004">
      <c r="A67" s="3">
        <v>7044</v>
      </c>
      <c r="B67" s="43" t="str">
        <f>IF(ISTEXT("Recognition - District-"&amp;VLOOKUP(A67,'Chart of Accounts'!$B$5:$C$50,2,FALSE)),"Recognition - District-"&amp;VLOOKUP(A67,'Chart of Accounts'!$B$5:$C$50,2,FALSE),"")</f>
        <v>Recognition - District-Postage &amp; Shipping Expense</v>
      </c>
      <c r="C67" s="170"/>
      <c r="D67" s="170"/>
      <c r="E67" s="170"/>
      <c r="F67" s="170"/>
      <c r="G67" s="170"/>
      <c r="H67" s="170"/>
      <c r="I67" s="170"/>
      <c r="J67" s="170"/>
      <c r="K67" s="170"/>
      <c r="L67" s="170"/>
      <c r="M67" s="170"/>
      <c r="N67" s="170"/>
      <c r="O67" s="75">
        <f t="shared" si="64"/>
        <v>0</v>
      </c>
      <c r="T67" s="3" t="s">
        <v>41</v>
      </c>
      <c r="U67" s="3">
        <v>7014</v>
      </c>
      <c r="AA67" s="3" t="s">
        <v>170</v>
      </c>
      <c r="AB67" s="3" t="str">
        <f t="shared" si="65"/>
        <v>7044-000000</v>
      </c>
      <c r="AC67" s="3">
        <v>574</v>
      </c>
      <c r="AD67" s="3" t="str">
        <f t="shared" si="66"/>
        <v>035</v>
      </c>
      <c r="AG67" s="3">
        <v>110</v>
      </c>
      <c r="AH67" s="3" t="str">
        <f>Summary!$B$2</f>
        <v>USD</v>
      </c>
      <c r="AI67" s="3">
        <f t="shared" si="67"/>
        <v>0</v>
      </c>
      <c r="AJ67" s="3">
        <f t="shared" si="67"/>
        <v>0</v>
      </c>
      <c r="AK67" s="3">
        <f t="shared" si="67"/>
        <v>0</v>
      </c>
      <c r="AL67" s="3">
        <f t="shared" si="67"/>
        <v>0</v>
      </c>
      <c r="AM67" s="3">
        <f t="shared" si="67"/>
        <v>0</v>
      </c>
      <c r="AN67" s="3">
        <f t="shared" si="67"/>
        <v>0</v>
      </c>
      <c r="AO67" s="3">
        <f t="shared" si="67"/>
        <v>0</v>
      </c>
      <c r="AP67" s="3">
        <f t="shared" si="67"/>
        <v>0</v>
      </c>
      <c r="AQ67" s="3">
        <f t="shared" si="67"/>
        <v>0</v>
      </c>
      <c r="AR67" s="3">
        <f t="shared" si="67"/>
        <v>0</v>
      </c>
      <c r="AS67" s="3">
        <f t="shared" si="67"/>
        <v>0</v>
      </c>
      <c r="AT67" s="3">
        <f t="shared" si="67"/>
        <v>0</v>
      </c>
    </row>
    <row r="68" spans="1:46" ht="20.25" customHeight="1" x14ac:dyDescent="0.55000000000000004">
      <c r="A68" s="3">
        <v>7082</v>
      </c>
      <c r="B68" s="43" t="str">
        <f>IF(ISTEXT("Recognition - District-"&amp;VLOOKUP(A68,'Chart of Accounts'!$B$5:$C$50,2,FALSE)),"Recognition - District-"&amp;VLOOKUP(A68,'Chart of Accounts'!$B$5:$C$50,2,FALSE),"")</f>
        <v>Recognition - District-Incentives</v>
      </c>
      <c r="C68" s="170"/>
      <c r="D68" s="170"/>
      <c r="E68" s="170"/>
      <c r="F68" s="170"/>
      <c r="G68" s="170"/>
      <c r="H68" s="170"/>
      <c r="I68" s="170"/>
      <c r="J68" s="170"/>
      <c r="K68" s="170"/>
      <c r="L68" s="170"/>
      <c r="M68" s="170"/>
      <c r="N68" s="170"/>
      <c r="O68" s="75">
        <f t="shared" si="64"/>
        <v>0</v>
      </c>
      <c r="T68" s="3" t="s">
        <v>43</v>
      </c>
      <c r="U68" s="3">
        <v>7018</v>
      </c>
      <c r="AA68" s="3" t="s">
        <v>170</v>
      </c>
      <c r="AB68" s="3" t="str">
        <f t="shared" si="65"/>
        <v>7082-000000</v>
      </c>
      <c r="AC68" s="3">
        <v>574</v>
      </c>
      <c r="AD68" s="3" t="str">
        <f t="shared" si="66"/>
        <v>035</v>
      </c>
      <c r="AG68" s="3">
        <v>110</v>
      </c>
      <c r="AH68" s="3" t="str">
        <f>Summary!$B$2</f>
        <v>USD</v>
      </c>
      <c r="AI68" s="3">
        <f t="shared" si="67"/>
        <v>0</v>
      </c>
      <c r="AJ68" s="3">
        <f t="shared" si="67"/>
        <v>0</v>
      </c>
      <c r="AK68" s="3">
        <f t="shared" si="67"/>
        <v>0</v>
      </c>
      <c r="AL68" s="3">
        <f t="shared" si="67"/>
        <v>0</v>
      </c>
      <c r="AM68" s="3">
        <f t="shared" si="67"/>
        <v>0</v>
      </c>
      <c r="AN68" s="3">
        <f t="shared" si="67"/>
        <v>0</v>
      </c>
      <c r="AO68" s="3">
        <f t="shared" si="67"/>
        <v>0</v>
      </c>
      <c r="AP68" s="3">
        <f t="shared" si="67"/>
        <v>0</v>
      </c>
      <c r="AQ68" s="3">
        <f t="shared" si="67"/>
        <v>0</v>
      </c>
      <c r="AR68" s="3">
        <f t="shared" si="67"/>
        <v>0</v>
      </c>
      <c r="AS68" s="3">
        <f t="shared" si="67"/>
        <v>0</v>
      </c>
      <c r="AT68" s="3">
        <f t="shared" si="67"/>
        <v>0</v>
      </c>
    </row>
    <row r="69" spans="1:46" ht="20.25" customHeight="1" x14ac:dyDescent="0.55000000000000004">
      <c r="A69" s="83"/>
      <c r="B69" s="43" t="str">
        <f>IF(ISTEXT("Recognition - District-"&amp;VLOOKUP(A69,'Chart of Accounts'!$B$5:$C$50,2,FALSE)),"Recognition - District-"&amp;VLOOKUP(A69,'Chart of Accounts'!$B$5:$C$50,2,FALSE),"")</f>
        <v/>
      </c>
      <c r="C69" s="170"/>
      <c r="D69" s="170"/>
      <c r="E69" s="170"/>
      <c r="F69" s="170"/>
      <c r="G69" s="170"/>
      <c r="H69" s="170"/>
      <c r="I69" s="170"/>
      <c r="J69" s="170"/>
      <c r="K69" s="170"/>
      <c r="L69" s="170"/>
      <c r="M69" s="170"/>
      <c r="N69" s="170"/>
      <c r="O69" s="75">
        <f t="shared" si="64"/>
        <v>0</v>
      </c>
      <c r="T69" s="3" t="s">
        <v>45</v>
      </c>
      <c r="U69" s="3">
        <v>7020</v>
      </c>
      <c r="AA69" s="3" t="s">
        <v>170</v>
      </c>
      <c r="AB69" s="3" t="str">
        <f t="shared" si="65"/>
        <v/>
      </c>
      <c r="AC69" s="3">
        <v>574</v>
      </c>
      <c r="AD69" s="3" t="str">
        <f t="shared" si="66"/>
        <v>035</v>
      </c>
      <c r="AG69" s="3">
        <v>110</v>
      </c>
      <c r="AH69" s="3" t="str">
        <f>Summary!$B$2</f>
        <v>USD</v>
      </c>
      <c r="AI69" s="3">
        <f t="shared" si="67"/>
        <v>0</v>
      </c>
      <c r="AJ69" s="3">
        <f t="shared" si="67"/>
        <v>0</v>
      </c>
      <c r="AK69" s="3">
        <f t="shared" si="67"/>
        <v>0</v>
      </c>
      <c r="AL69" s="3">
        <f t="shared" si="67"/>
        <v>0</v>
      </c>
      <c r="AM69" s="3">
        <f t="shared" si="67"/>
        <v>0</v>
      </c>
      <c r="AN69" s="3">
        <f t="shared" si="67"/>
        <v>0</v>
      </c>
      <c r="AO69" s="3">
        <f t="shared" si="67"/>
        <v>0</v>
      </c>
      <c r="AP69" s="3">
        <f t="shared" si="67"/>
        <v>0</v>
      </c>
      <c r="AQ69" s="3">
        <f t="shared" si="67"/>
        <v>0</v>
      </c>
      <c r="AR69" s="3">
        <f t="shared" si="67"/>
        <v>0</v>
      </c>
      <c r="AS69" s="3">
        <f t="shared" si="67"/>
        <v>0</v>
      </c>
      <c r="AT69" s="3">
        <f t="shared" si="67"/>
        <v>0</v>
      </c>
    </row>
    <row r="70" spans="1:46" ht="20.25" customHeight="1" x14ac:dyDescent="0.55000000000000004">
      <c r="A70" s="83"/>
      <c r="B70" s="43" t="str">
        <f>IF(ISTEXT("Recognition - District-"&amp;VLOOKUP(A70,'Chart of Accounts'!$B$5:$C$50,2,FALSE)),"Recognition - District-"&amp;VLOOKUP(A70,'Chart of Accounts'!$B$5:$C$50,2,FALSE),"")</f>
        <v/>
      </c>
      <c r="C70" s="170"/>
      <c r="D70" s="170"/>
      <c r="E70" s="170"/>
      <c r="F70" s="170"/>
      <c r="G70" s="170"/>
      <c r="H70" s="170"/>
      <c r="I70" s="170"/>
      <c r="J70" s="170"/>
      <c r="K70" s="170"/>
      <c r="L70" s="170"/>
      <c r="M70" s="170"/>
      <c r="N70" s="170"/>
      <c r="O70" s="75">
        <f t="shared" si="64"/>
        <v>0</v>
      </c>
      <c r="T70" s="3" t="s">
        <v>47</v>
      </c>
      <c r="U70" s="3">
        <v>7022</v>
      </c>
      <c r="AA70" s="3" t="s">
        <v>170</v>
      </c>
      <c r="AB70" s="3" t="str">
        <f t="shared" si="65"/>
        <v/>
      </c>
      <c r="AC70" s="3">
        <v>574</v>
      </c>
      <c r="AD70" s="3" t="str">
        <f t="shared" si="66"/>
        <v>035</v>
      </c>
      <c r="AG70" s="3">
        <v>110</v>
      </c>
      <c r="AH70" s="3" t="str">
        <f>Summary!$B$2</f>
        <v>USD</v>
      </c>
      <c r="AI70" s="3">
        <f t="shared" si="67"/>
        <v>0</v>
      </c>
      <c r="AJ70" s="3">
        <f t="shared" si="67"/>
        <v>0</v>
      </c>
      <c r="AK70" s="3">
        <f t="shared" si="67"/>
        <v>0</v>
      </c>
      <c r="AL70" s="3">
        <f t="shared" si="67"/>
        <v>0</v>
      </c>
      <c r="AM70" s="3">
        <f t="shared" si="67"/>
        <v>0</v>
      </c>
      <c r="AN70" s="3">
        <f t="shared" si="67"/>
        <v>0</v>
      </c>
      <c r="AO70" s="3">
        <f t="shared" si="67"/>
        <v>0</v>
      </c>
      <c r="AP70" s="3">
        <f t="shared" si="67"/>
        <v>0</v>
      </c>
      <c r="AQ70" s="3">
        <f t="shared" si="67"/>
        <v>0</v>
      </c>
      <c r="AR70" s="3">
        <f t="shared" si="67"/>
        <v>0</v>
      </c>
      <c r="AS70" s="3">
        <f t="shared" si="67"/>
        <v>0</v>
      </c>
      <c r="AT70" s="3">
        <f t="shared" si="67"/>
        <v>0</v>
      </c>
    </row>
    <row r="71" spans="1:46" ht="20.25" customHeight="1" x14ac:dyDescent="0.55000000000000004">
      <c r="A71" s="83"/>
      <c r="B71" s="43" t="str">
        <f>IF(ISTEXT("Recognition - District-"&amp;VLOOKUP(A71,'Chart of Accounts'!$B$5:$C$50,2,FALSE)),"Recognition - District-"&amp;VLOOKUP(A71,'Chart of Accounts'!$B$5:$C$50,2,FALSE),"")</f>
        <v/>
      </c>
      <c r="C71" s="170"/>
      <c r="D71" s="170"/>
      <c r="E71" s="170"/>
      <c r="F71" s="170"/>
      <c r="G71" s="170"/>
      <c r="H71" s="170"/>
      <c r="I71" s="170"/>
      <c r="J71" s="170"/>
      <c r="K71" s="170"/>
      <c r="L71" s="170"/>
      <c r="M71" s="170"/>
      <c r="N71" s="170"/>
      <c r="O71" s="75">
        <f t="shared" si="64"/>
        <v>0</v>
      </c>
      <c r="T71" s="3" t="s">
        <v>49</v>
      </c>
      <c r="U71" s="3">
        <v>7024</v>
      </c>
      <c r="AA71" s="3" t="s">
        <v>170</v>
      </c>
      <c r="AB71" s="3" t="str">
        <f t="shared" si="65"/>
        <v/>
      </c>
      <c r="AC71" s="3">
        <v>574</v>
      </c>
      <c r="AD71" s="3" t="str">
        <f t="shared" si="66"/>
        <v>035</v>
      </c>
      <c r="AG71" s="3">
        <v>110</v>
      </c>
      <c r="AH71" s="3" t="str">
        <f>Summary!$B$2</f>
        <v>USD</v>
      </c>
      <c r="AI71" s="3">
        <f t="shared" si="67"/>
        <v>0</v>
      </c>
      <c r="AJ71" s="3">
        <f t="shared" si="67"/>
        <v>0</v>
      </c>
      <c r="AK71" s="3">
        <f t="shared" si="67"/>
        <v>0</v>
      </c>
      <c r="AL71" s="3">
        <f t="shared" si="67"/>
        <v>0</v>
      </c>
      <c r="AM71" s="3">
        <f t="shared" si="67"/>
        <v>0</v>
      </c>
      <c r="AN71" s="3">
        <f t="shared" si="67"/>
        <v>0</v>
      </c>
      <c r="AO71" s="3">
        <f t="shared" si="67"/>
        <v>0</v>
      </c>
      <c r="AP71" s="3">
        <f t="shared" si="67"/>
        <v>0</v>
      </c>
      <c r="AQ71" s="3">
        <f t="shared" si="67"/>
        <v>0</v>
      </c>
      <c r="AR71" s="3">
        <f t="shared" si="67"/>
        <v>0</v>
      </c>
      <c r="AS71" s="3">
        <f t="shared" si="67"/>
        <v>0</v>
      </c>
      <c r="AT71" s="3">
        <f t="shared" si="67"/>
        <v>0</v>
      </c>
    </row>
    <row r="72" spans="1:46" ht="20.25" customHeight="1" x14ac:dyDescent="0.55000000000000004">
      <c r="A72" s="177" t="s">
        <v>290</v>
      </c>
      <c r="B72" s="43"/>
      <c r="C72" s="178">
        <f>SUM(C62:C71)</f>
        <v>0</v>
      </c>
      <c r="D72" s="178">
        <f t="shared" ref="D72:O72" si="68">SUM(D62:D71)</f>
        <v>0</v>
      </c>
      <c r="E72" s="178">
        <f t="shared" si="68"/>
        <v>0</v>
      </c>
      <c r="F72" s="178">
        <f t="shared" si="68"/>
        <v>0</v>
      </c>
      <c r="G72" s="178">
        <f t="shared" si="68"/>
        <v>0</v>
      </c>
      <c r="H72" s="178">
        <f t="shared" si="68"/>
        <v>0</v>
      </c>
      <c r="I72" s="178">
        <f t="shared" si="68"/>
        <v>0</v>
      </c>
      <c r="J72" s="178">
        <f t="shared" si="68"/>
        <v>0</v>
      </c>
      <c r="K72" s="178">
        <f t="shared" si="68"/>
        <v>0</v>
      </c>
      <c r="L72" s="178">
        <f t="shared" si="68"/>
        <v>0</v>
      </c>
      <c r="M72" s="178">
        <f t="shared" si="68"/>
        <v>0</v>
      </c>
      <c r="N72" s="178">
        <f t="shared" si="68"/>
        <v>0</v>
      </c>
      <c r="O72" s="178">
        <f t="shared" si="68"/>
        <v>0</v>
      </c>
      <c r="T72" s="3" t="s">
        <v>51</v>
      </c>
      <c r="U72" s="3">
        <v>7026</v>
      </c>
    </row>
    <row r="73" spans="1:46" ht="18.75" customHeight="1" x14ac:dyDescent="0.6">
      <c r="A73" s="179"/>
      <c r="B73" s="43"/>
      <c r="C73" s="75"/>
      <c r="D73" s="75"/>
      <c r="E73" s="75"/>
      <c r="F73" s="75"/>
      <c r="G73" s="75"/>
      <c r="H73" s="75"/>
      <c r="I73" s="75"/>
      <c r="J73" s="75"/>
      <c r="K73" s="75"/>
      <c r="L73" s="75"/>
      <c r="M73" s="75"/>
      <c r="N73" s="75"/>
      <c r="O73" s="75"/>
      <c r="T73" s="3" t="s">
        <v>53</v>
      </c>
      <c r="U73" s="3">
        <v>7028</v>
      </c>
    </row>
    <row r="74" spans="1:46" x14ac:dyDescent="0.55000000000000004">
      <c r="C74" s="75"/>
      <c r="D74" s="75"/>
      <c r="E74" s="75"/>
      <c r="F74" s="75"/>
      <c r="G74" s="75"/>
      <c r="H74" s="75"/>
      <c r="I74" s="75"/>
      <c r="J74" s="75"/>
      <c r="K74" s="75"/>
      <c r="L74" s="75"/>
      <c r="M74" s="75"/>
      <c r="N74" s="75"/>
      <c r="O74" s="75"/>
      <c r="T74" s="3" t="s">
        <v>55</v>
      </c>
      <c r="U74" s="3">
        <v>7030</v>
      </c>
    </row>
    <row r="75" spans="1:46" ht="18" thickBot="1" x14ac:dyDescent="0.65">
      <c r="A75" s="182"/>
      <c r="B75" s="3" t="s">
        <v>271</v>
      </c>
      <c r="C75" s="143">
        <f>SUM(C20+C33+C46+C59+C72)</f>
        <v>350</v>
      </c>
      <c r="D75" s="143">
        <f t="shared" ref="D75:O75" si="69">SUM(D20+D33+D46+D59+D72)</f>
        <v>355</v>
      </c>
      <c r="E75" s="143">
        <f t="shared" si="69"/>
        <v>355</v>
      </c>
      <c r="F75" s="143">
        <f t="shared" si="69"/>
        <v>355</v>
      </c>
      <c r="G75" s="143">
        <f t="shared" si="69"/>
        <v>355</v>
      </c>
      <c r="H75" s="143">
        <f t="shared" si="69"/>
        <v>355</v>
      </c>
      <c r="I75" s="143">
        <f t="shared" si="69"/>
        <v>355</v>
      </c>
      <c r="J75" s="143">
        <f t="shared" si="69"/>
        <v>355</v>
      </c>
      <c r="K75" s="143">
        <f t="shared" si="69"/>
        <v>355</v>
      </c>
      <c r="L75" s="143">
        <f t="shared" si="69"/>
        <v>655</v>
      </c>
      <c r="M75" s="143">
        <f t="shared" si="69"/>
        <v>355</v>
      </c>
      <c r="N75" s="143">
        <f t="shared" si="69"/>
        <v>355</v>
      </c>
      <c r="O75" s="143">
        <f t="shared" si="69"/>
        <v>4555</v>
      </c>
      <c r="T75" s="3" t="s">
        <v>57</v>
      </c>
      <c r="U75" s="3">
        <v>7032</v>
      </c>
    </row>
    <row r="76" spans="1:46" ht="17.7" thickTop="1" x14ac:dyDescent="0.55000000000000004">
      <c r="T76" s="3" t="s">
        <v>59</v>
      </c>
      <c r="U76" s="3">
        <v>7034</v>
      </c>
    </row>
    <row r="77" spans="1:46" x14ac:dyDescent="0.55000000000000004">
      <c r="T77" s="3" t="s">
        <v>61</v>
      </c>
      <c r="U77" s="3">
        <v>7036</v>
      </c>
    </row>
    <row r="78" spans="1:46" s="186" customFormat="1" ht="21.75" customHeight="1" x14ac:dyDescent="0.4">
      <c r="C78" s="201" t="s">
        <v>524</v>
      </c>
      <c r="T78" s="186" t="s">
        <v>63</v>
      </c>
      <c r="U78" s="186">
        <v>7038</v>
      </c>
    </row>
    <row r="79" spans="1:46" ht="75.75" customHeight="1" x14ac:dyDescent="0.55000000000000004">
      <c r="C79" s="288" t="s">
        <v>670</v>
      </c>
      <c r="D79" s="288"/>
      <c r="E79" s="288"/>
      <c r="F79" s="288"/>
      <c r="G79" s="288"/>
      <c r="H79" s="288"/>
      <c r="I79" s="288"/>
      <c r="J79" s="288"/>
      <c r="K79" s="288"/>
      <c r="L79" s="288"/>
      <c r="M79" s="288"/>
      <c r="N79" s="288"/>
      <c r="T79" s="3" t="s">
        <v>65</v>
      </c>
      <c r="U79" s="3">
        <v>7040</v>
      </c>
    </row>
    <row r="80" spans="1:46" ht="229.5" customHeight="1" x14ac:dyDescent="0.55000000000000004">
      <c r="C80" s="285" t="s">
        <v>738</v>
      </c>
      <c r="D80" s="286"/>
      <c r="E80" s="286"/>
      <c r="F80" s="286"/>
      <c r="G80" s="286"/>
      <c r="H80" s="286"/>
      <c r="I80" s="286"/>
      <c r="J80" s="286"/>
      <c r="K80" s="286"/>
      <c r="L80" s="286"/>
      <c r="M80" s="286"/>
      <c r="N80" s="287"/>
      <c r="T80" s="3" t="s">
        <v>67</v>
      </c>
      <c r="U80" s="3">
        <v>7042</v>
      </c>
    </row>
    <row r="81" spans="3:21" x14ac:dyDescent="0.55000000000000004">
      <c r="C81" s="61" t="str">
        <f>IF(C80="","***Please complete the above Narratives for this budget category","")</f>
        <v/>
      </c>
      <c r="T81" s="3" t="s">
        <v>69</v>
      </c>
      <c r="U81" s="3">
        <v>7044</v>
      </c>
    </row>
    <row r="82" spans="3:21" ht="17.7" thickBot="1" x14ac:dyDescent="0.6">
      <c r="T82" s="3" t="s">
        <v>70</v>
      </c>
      <c r="U82" s="3">
        <v>7046</v>
      </c>
    </row>
    <row r="83" spans="3:21" ht="18" thickBot="1" x14ac:dyDescent="0.6">
      <c r="C83" s="293" t="s">
        <v>529</v>
      </c>
      <c r="D83" s="294"/>
      <c r="E83" s="294"/>
      <c r="F83" s="294"/>
      <c r="G83" s="294"/>
      <c r="H83" s="294"/>
      <c r="I83" s="294"/>
      <c r="J83" s="294"/>
      <c r="K83" s="294"/>
      <c r="L83" s="294"/>
      <c r="M83" s="294"/>
      <c r="N83" s="295"/>
      <c r="T83" s="3" t="s">
        <v>72</v>
      </c>
      <c r="U83" s="3">
        <v>7048</v>
      </c>
    </row>
    <row r="84" spans="3:21" ht="17.7" x14ac:dyDescent="0.55000000000000004">
      <c r="C84" s="147" t="s">
        <v>530</v>
      </c>
      <c r="D84" s="148"/>
      <c r="E84" s="148"/>
      <c r="F84" s="148"/>
      <c r="G84" s="148"/>
      <c r="H84" s="148"/>
      <c r="I84" s="148"/>
      <c r="J84" s="148"/>
      <c r="K84" s="148"/>
      <c r="L84" s="148"/>
      <c r="M84" s="148"/>
      <c r="N84" s="149"/>
      <c r="T84" s="3" t="s">
        <v>74</v>
      </c>
      <c r="U84" s="3">
        <v>7050</v>
      </c>
    </row>
    <row r="85" spans="3:21" ht="22.5" customHeight="1" x14ac:dyDescent="0.55000000000000004">
      <c r="C85" s="102"/>
      <c r="D85" s="296" t="s">
        <v>534</v>
      </c>
      <c r="E85" s="297"/>
      <c r="F85" s="297"/>
      <c r="G85" s="297"/>
      <c r="H85" s="297"/>
      <c r="I85" s="297"/>
      <c r="J85" s="297"/>
      <c r="K85" s="297"/>
      <c r="L85" s="297"/>
      <c r="M85" s="297"/>
      <c r="N85" s="298"/>
      <c r="T85" s="3" t="s">
        <v>76</v>
      </c>
      <c r="U85" s="3">
        <v>7052</v>
      </c>
    </row>
    <row r="86" spans="3:21" ht="17.7" x14ac:dyDescent="0.6">
      <c r="C86" s="151" t="s">
        <v>531</v>
      </c>
      <c r="D86" s="152"/>
      <c r="E86" s="152"/>
      <c r="F86" s="152"/>
      <c r="G86" s="152"/>
      <c r="H86" s="152"/>
      <c r="I86" s="152"/>
      <c r="J86" s="152"/>
      <c r="K86" s="152"/>
      <c r="L86" s="152"/>
      <c r="M86" s="152"/>
      <c r="N86" s="153"/>
      <c r="T86" s="3" t="s">
        <v>78</v>
      </c>
      <c r="U86" s="3">
        <v>7070</v>
      </c>
    </row>
    <row r="87" spans="3:21" ht="62.25" customHeight="1" x14ac:dyDescent="0.55000000000000004">
      <c r="C87" s="102"/>
      <c r="D87" s="299" t="s">
        <v>611</v>
      </c>
      <c r="E87" s="242"/>
      <c r="F87" s="242"/>
      <c r="G87" s="242"/>
      <c r="H87" s="242"/>
      <c r="I87" s="242"/>
      <c r="J87" s="242"/>
      <c r="K87" s="242"/>
      <c r="L87" s="242"/>
      <c r="M87" s="242"/>
      <c r="N87" s="300"/>
      <c r="T87" s="3" t="s">
        <v>79</v>
      </c>
      <c r="U87" s="3">
        <v>7072</v>
      </c>
    </row>
    <row r="88" spans="3:21" ht="17.7" x14ac:dyDescent="0.6">
      <c r="C88" s="151" t="s">
        <v>540</v>
      </c>
      <c r="D88" s="154"/>
      <c r="E88" s="152"/>
      <c r="F88" s="152"/>
      <c r="G88" s="152"/>
      <c r="H88" s="152"/>
      <c r="I88" s="152"/>
      <c r="J88" s="152"/>
      <c r="K88" s="152"/>
      <c r="L88" s="152"/>
      <c r="M88" s="152"/>
      <c r="N88" s="153"/>
      <c r="T88" s="3" t="s">
        <v>81</v>
      </c>
      <c r="U88" s="3">
        <v>7080</v>
      </c>
    </row>
    <row r="89" spans="3:21" ht="58.5" customHeight="1" x14ac:dyDescent="0.55000000000000004">
      <c r="C89" s="102"/>
      <c r="D89" s="299" t="s">
        <v>539</v>
      </c>
      <c r="E89" s="242"/>
      <c r="F89" s="242"/>
      <c r="G89" s="242"/>
      <c r="H89" s="242"/>
      <c r="I89" s="242"/>
      <c r="J89" s="242"/>
      <c r="K89" s="242"/>
      <c r="L89" s="242"/>
      <c r="M89" s="242"/>
      <c r="N89" s="300"/>
      <c r="T89" s="3" t="s">
        <v>83</v>
      </c>
      <c r="U89" s="3">
        <v>7082</v>
      </c>
    </row>
    <row r="90" spans="3:21" ht="17.7" x14ac:dyDescent="0.6">
      <c r="C90" s="151" t="s">
        <v>547</v>
      </c>
      <c r="D90" s="183"/>
      <c r="E90" s="184"/>
      <c r="F90" s="184"/>
      <c r="G90" s="184"/>
      <c r="H90" s="184"/>
      <c r="I90" s="184"/>
      <c r="J90" s="184"/>
      <c r="K90" s="184"/>
      <c r="L90" s="184"/>
      <c r="M90" s="184"/>
      <c r="N90" s="185"/>
      <c r="T90" s="3" t="s">
        <v>85</v>
      </c>
      <c r="U90" s="3">
        <v>7084</v>
      </c>
    </row>
    <row r="91" spans="3:21" ht="54.75" customHeight="1" x14ac:dyDescent="0.55000000000000004">
      <c r="C91" s="102"/>
      <c r="D91" s="299" t="s">
        <v>548</v>
      </c>
      <c r="E91" s="299"/>
      <c r="F91" s="299"/>
      <c r="G91" s="299"/>
      <c r="H91" s="299"/>
      <c r="I91" s="299"/>
      <c r="J91" s="299"/>
      <c r="K91" s="299"/>
      <c r="L91" s="299"/>
      <c r="M91" s="299"/>
      <c r="N91" s="333"/>
      <c r="T91" s="3" t="s">
        <v>87</v>
      </c>
      <c r="U91" s="3">
        <v>7088</v>
      </c>
    </row>
    <row r="92" spans="3:21" ht="17.7" thickBot="1" x14ac:dyDescent="0.6">
      <c r="C92" s="127"/>
      <c r="D92" s="123"/>
      <c r="E92" s="123"/>
      <c r="F92" s="123"/>
      <c r="G92" s="123"/>
      <c r="H92" s="123"/>
      <c r="I92" s="123"/>
      <c r="J92" s="123"/>
      <c r="K92" s="123"/>
      <c r="L92" s="123"/>
      <c r="M92" s="123"/>
      <c r="N92" s="124"/>
      <c r="T92" s="3" t="s">
        <v>89</v>
      </c>
      <c r="U92" s="3">
        <v>7090</v>
      </c>
    </row>
    <row r="93" spans="3:21" ht="19.5" customHeight="1" thickBot="1" x14ac:dyDescent="0.6">
      <c r="C93" s="293" t="s">
        <v>517</v>
      </c>
      <c r="D93" s="294"/>
      <c r="E93" s="294"/>
      <c r="F93" s="294"/>
      <c r="G93" s="294"/>
      <c r="H93" s="294"/>
      <c r="I93" s="294"/>
      <c r="J93" s="294"/>
      <c r="K93" s="294"/>
      <c r="L93" s="294"/>
      <c r="M93" s="294"/>
      <c r="N93" s="295"/>
      <c r="T93" s="3" t="s">
        <v>91</v>
      </c>
    </row>
    <row r="94" spans="3:21" ht="39.75" customHeight="1" x14ac:dyDescent="0.55000000000000004">
      <c r="C94" s="319" t="s">
        <v>605</v>
      </c>
      <c r="D94" s="320"/>
      <c r="E94" s="320"/>
      <c r="F94" s="320"/>
      <c r="G94" s="320"/>
      <c r="H94" s="320"/>
      <c r="I94" s="320"/>
      <c r="J94" s="320"/>
      <c r="K94" s="320"/>
      <c r="L94" s="320"/>
      <c r="M94" s="320"/>
      <c r="N94" s="321"/>
      <c r="T94" s="3" t="s">
        <v>93</v>
      </c>
    </row>
    <row r="95" spans="3:21" ht="39" customHeight="1" x14ac:dyDescent="0.55000000000000004">
      <c r="C95" s="318" t="s">
        <v>606</v>
      </c>
      <c r="D95" s="304"/>
      <c r="E95" s="304"/>
      <c r="F95" s="304"/>
      <c r="G95" s="304"/>
      <c r="H95" s="304"/>
      <c r="I95" s="304"/>
      <c r="J95" s="304"/>
      <c r="K95" s="304"/>
      <c r="L95" s="304"/>
      <c r="M95" s="304"/>
      <c r="N95" s="305"/>
      <c r="T95" s="3" t="s">
        <v>95</v>
      </c>
    </row>
    <row r="96" spans="3:21" ht="78.75" customHeight="1" thickBot="1" x14ac:dyDescent="0.6">
      <c r="C96" s="279" t="s">
        <v>609</v>
      </c>
      <c r="D96" s="280"/>
      <c r="E96" s="280"/>
      <c r="F96" s="280"/>
      <c r="G96" s="280"/>
      <c r="H96" s="280"/>
      <c r="I96" s="280"/>
      <c r="J96" s="280"/>
      <c r="K96" s="280"/>
      <c r="L96" s="280"/>
      <c r="M96" s="280"/>
      <c r="N96" s="281"/>
    </row>
    <row r="97" s="3" customFormat="1" ht="69.75" customHeight="1" x14ac:dyDescent="0.55000000000000004"/>
  </sheetData>
  <sheetProtection algorithmName="SHA-512" hashValue="ShHLqgODATzkOkg1O1K9l9oJvaWqSS7HcKtA6sA53ELMqZKNOzOhsFFrHbskUP/Jq0mng2CA69FTHver1WxfMQ==" saltValue="OYzytGpuHg45TbJC+ZD95g==" spinCount="100000" sheet="1" objects="1" scenarios="1"/>
  <protectedRanges>
    <protectedRange sqref="C61:O61 O62:O71 C72:O74 C9:O9 O10:O19 C20:O20 C22:O22 O23:O32 C33:O33 C35:O35 O36:O45 C46:O46 C48:O48 O49:O58 C59:O59" name="Range1"/>
    <protectedRange sqref="C62:N71 C10:N19 C23:N32 C36:N45 C49:N58" name="Range1_1"/>
  </protectedRanges>
  <mergeCells count="12">
    <mergeCell ref="C96:N96"/>
    <mergeCell ref="D91:N91"/>
    <mergeCell ref="C95:N95"/>
    <mergeCell ref="C5:O5"/>
    <mergeCell ref="C80:N80"/>
    <mergeCell ref="C83:N83"/>
    <mergeCell ref="D85:N85"/>
    <mergeCell ref="D87:N87"/>
    <mergeCell ref="D89:N89"/>
    <mergeCell ref="C93:N93"/>
    <mergeCell ref="C94:N94"/>
    <mergeCell ref="C79:N79"/>
  </mergeCells>
  <conditionalFormatting sqref="C80:N80">
    <cfRule type="cellIs" dxfId="4" priority="1" operator="equal">
      <formula>""</formula>
    </cfRule>
  </conditionalFormatting>
  <dataValidations count="2">
    <dataValidation type="decimal" operator="greaterThanOrEqual" allowBlank="1" showInputMessage="1" showErrorMessage="1" sqref="C62:N71 C10:N19 C23:N32 C36:N45 C49:N58" xr:uid="{00000000-0002-0000-0700-000001000000}">
      <formula1>0</formula1>
    </dataValidation>
    <dataValidation type="list" allowBlank="1" showInputMessage="1" showErrorMessage="1" sqref="A69:A71 A56:A58 A30:A32 A17:A19 A43:A45" xr:uid="{00000000-0002-0000-0700-000000000000}">
      <formula1>$U$62:$U$97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T80"/>
  <sheetViews>
    <sheetView zoomScale="55" zoomScaleNormal="55" workbookViewId="0">
      <pane xSplit="2" ySplit="6" topLeftCell="C28" activePane="bottomRight" state="frozen"/>
      <selection activeCell="B1" sqref="B1"/>
      <selection pane="topRight" activeCell="B1" sqref="B1"/>
      <selection pane="bottomLeft" activeCell="B1" sqref="B1"/>
      <selection pane="bottomRight" activeCell="C60" sqref="C60:N60"/>
    </sheetView>
  </sheetViews>
  <sheetFormatPr defaultColWidth="9.1640625" defaultRowHeight="17.399999999999999" x14ac:dyDescent="0.55000000000000004"/>
  <cols>
    <col min="1" max="1" width="11.1640625" style="3" customWidth="1"/>
    <col min="2" max="2" width="52.71875" style="3" customWidth="1"/>
    <col min="3" max="15" width="17.71875" style="3" customWidth="1"/>
    <col min="16" max="17" width="9.1640625" style="3"/>
    <col min="18" max="18" width="9.44140625" style="3" customWidth="1"/>
    <col min="19" max="26" width="9.1640625" style="3" hidden="1" customWidth="1"/>
    <col min="27" max="27" width="10.83203125" style="3" hidden="1" customWidth="1"/>
    <col min="28" max="28" width="15.71875" style="3" hidden="1" customWidth="1"/>
    <col min="29" max="29" width="14.83203125" style="3" hidden="1" customWidth="1"/>
    <col min="30" max="31" width="11.27734375" style="3" hidden="1" customWidth="1"/>
    <col min="32" max="32" width="12.27734375" style="3" hidden="1" customWidth="1"/>
    <col min="33" max="33" width="17" style="3" hidden="1" customWidth="1"/>
    <col min="34" max="34" width="19.71875" style="3" hidden="1" customWidth="1"/>
    <col min="35" max="43" width="10" style="3" hidden="1" customWidth="1"/>
    <col min="44" max="46" width="11" style="3" hidden="1" customWidth="1"/>
    <col min="47" max="48" width="9.1640625" style="3" customWidth="1"/>
    <col min="49" max="16384" width="9.1640625" style="3"/>
  </cols>
  <sheetData>
    <row r="1" spans="1:46" ht="17.7" x14ac:dyDescent="0.6">
      <c r="A1" s="60"/>
      <c r="G1" s="65" t="s">
        <v>0</v>
      </c>
      <c r="N1" s="66" t="s">
        <v>2</v>
      </c>
      <c r="O1" s="66">
        <f>Summary!B1</f>
        <v>35</v>
      </c>
    </row>
    <row r="2" spans="1:46" ht="17.7" x14ac:dyDescent="0.6">
      <c r="A2" s="60"/>
      <c r="G2" s="65" t="s">
        <v>1</v>
      </c>
    </row>
    <row r="3" spans="1:46" ht="17.7" x14ac:dyDescent="0.6">
      <c r="G3" s="65" t="str">
        <f>'Education and Training'!G3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ht="17.7" x14ac:dyDescent="0.6">
      <c r="A7" s="74"/>
      <c r="D7" s="75"/>
      <c r="E7" s="75"/>
      <c r="F7" s="75"/>
      <c r="G7" s="75"/>
      <c r="H7" s="75"/>
      <c r="I7" s="75"/>
      <c r="J7" s="75"/>
      <c r="K7" s="75"/>
      <c r="L7" s="75"/>
      <c r="M7" s="75"/>
      <c r="N7" s="75"/>
      <c r="O7" s="75"/>
      <c r="AB7" s="165"/>
    </row>
    <row r="8" spans="1:46" ht="17.7" x14ac:dyDescent="0.6">
      <c r="A8" s="60" t="s">
        <v>196</v>
      </c>
      <c r="B8" s="65"/>
      <c r="D8" s="75"/>
      <c r="E8" s="75"/>
      <c r="F8" s="75"/>
      <c r="G8" s="75"/>
      <c r="H8" s="75"/>
      <c r="I8" s="75"/>
      <c r="J8" s="75"/>
      <c r="K8" s="75"/>
      <c r="L8" s="75"/>
      <c r="M8" s="75"/>
      <c r="N8" s="75"/>
      <c r="O8" s="75"/>
    </row>
    <row r="9" spans="1:46" ht="20.25" customHeight="1" x14ac:dyDescent="0.55000000000000004">
      <c r="A9" s="3">
        <v>6010</v>
      </c>
      <c r="B9" s="43" t="str">
        <f>IF(ISTEXT("SC-"&amp;VLOOKUP(A9,'Chart of Accounts'!$B$5:$C$50,2,FALSE)),"SC-"&amp;VLOOKUP(A9,'Chart of Accounts'!$B$5:$C$50,2,FALSE),"")</f>
        <v>SC-Donation Revenue</v>
      </c>
      <c r="C9" s="76"/>
      <c r="D9" s="76"/>
      <c r="E9" s="76"/>
      <c r="F9" s="76"/>
      <c r="G9" s="76"/>
      <c r="H9" s="76"/>
      <c r="I9" s="76"/>
      <c r="J9" s="76"/>
      <c r="K9" s="76"/>
      <c r="L9" s="76"/>
      <c r="M9" s="76"/>
      <c r="N9" s="76"/>
      <c r="O9" s="75">
        <f t="shared" ref="O9:O49" si="0">SUM(C9:N9)</f>
        <v>0</v>
      </c>
      <c r="T9" s="64" t="s">
        <v>227</v>
      </c>
      <c r="AA9" s="3" t="s">
        <v>170</v>
      </c>
      <c r="AB9" s="3" t="str">
        <f t="shared" ref="AB9:AB16" si="1">IF(A9="","",A9&amp;"-000000")</f>
        <v>6010-000000</v>
      </c>
      <c r="AC9" s="3">
        <v>800</v>
      </c>
      <c r="AD9" s="3" t="str">
        <f t="shared" ref="AD9:AD49" si="2">IF(LEN($O$1)=3,$O$1,IF(LEN($O$1)=2,0&amp;$O$1,IF(LEN($O$1)=1,0&amp;0&amp;$O$1,"ERROR")))</f>
        <v>035</v>
      </c>
      <c r="AG9" s="3">
        <v>110</v>
      </c>
      <c r="AH9" s="3" t="str">
        <f>Summary!$B$2</f>
        <v>USD</v>
      </c>
      <c r="AI9" s="3">
        <f t="shared" ref="AI9:AT16" si="3">IF(C9="",0,C9)</f>
        <v>0</v>
      </c>
      <c r="AJ9" s="3">
        <f t="shared" si="3"/>
        <v>0</v>
      </c>
      <c r="AK9" s="3">
        <f t="shared" si="3"/>
        <v>0</v>
      </c>
      <c r="AL9" s="3">
        <f t="shared" si="3"/>
        <v>0</v>
      </c>
      <c r="AM9" s="3">
        <f t="shared" si="3"/>
        <v>0</v>
      </c>
      <c r="AN9" s="3">
        <f t="shared" si="3"/>
        <v>0</v>
      </c>
      <c r="AO9" s="3">
        <f t="shared" si="3"/>
        <v>0</v>
      </c>
      <c r="AP9" s="3">
        <f t="shared" si="3"/>
        <v>0</v>
      </c>
      <c r="AQ9" s="3">
        <f t="shared" si="3"/>
        <v>0</v>
      </c>
      <c r="AR9" s="3">
        <f t="shared" si="3"/>
        <v>0</v>
      </c>
      <c r="AS9" s="3">
        <f t="shared" si="3"/>
        <v>0</v>
      </c>
      <c r="AT9" s="3">
        <f t="shared" si="3"/>
        <v>0</v>
      </c>
    </row>
    <row r="10" spans="1:46" x14ac:dyDescent="0.55000000000000004">
      <c r="A10" s="3">
        <v>6015</v>
      </c>
      <c r="B10" s="43" t="str">
        <f>IF(ISTEXT("SC-"&amp;VLOOKUP(A10,'Chart of Accounts'!$B$5:$C$50,2,FALSE)),"SC-"&amp;VLOOKUP(A10,'Chart of Accounts'!$B$5:$C$50,2,FALSE),"")</f>
        <v>SC-Interest Income</v>
      </c>
      <c r="C10" s="76"/>
      <c r="D10" s="76"/>
      <c r="E10" s="76"/>
      <c r="F10" s="76"/>
      <c r="G10" s="76"/>
      <c r="H10" s="76"/>
      <c r="I10" s="76"/>
      <c r="J10" s="76"/>
      <c r="K10" s="76"/>
      <c r="L10" s="76"/>
      <c r="M10" s="76"/>
      <c r="N10" s="76"/>
      <c r="O10" s="75">
        <f t="shared" si="0"/>
        <v>0</v>
      </c>
      <c r="T10" s="3" t="s">
        <v>31</v>
      </c>
      <c r="U10" s="3">
        <v>7004</v>
      </c>
      <c r="AA10" s="3" t="s">
        <v>170</v>
      </c>
      <c r="AB10" s="3" t="str">
        <f t="shared" si="1"/>
        <v>6015-000000</v>
      </c>
      <c r="AC10" s="3">
        <v>800</v>
      </c>
      <c r="AD10" s="3" t="str">
        <f t="shared" si="2"/>
        <v>035</v>
      </c>
      <c r="AG10" s="3">
        <v>110</v>
      </c>
      <c r="AH10" s="3" t="str">
        <f>Summary!$B$2</f>
        <v>USD</v>
      </c>
      <c r="AI10" s="3">
        <f t="shared" si="3"/>
        <v>0</v>
      </c>
      <c r="AJ10" s="3">
        <f t="shared" si="3"/>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x14ac:dyDescent="0.55000000000000004">
      <c r="A11" s="3">
        <v>6020</v>
      </c>
      <c r="B11" s="43" t="str">
        <f>IF(ISTEXT("SC-"&amp;VLOOKUP(A11,'Chart of Accounts'!$B$5:$C$50,2,FALSE)),"SC-"&amp;VLOOKUP(A11,'Chart of Accounts'!$B$5:$C$50,2,FALSE),"")</f>
        <v>SC-Miscellaneous Income</v>
      </c>
      <c r="C11" s="76"/>
      <c r="D11" s="76"/>
      <c r="E11" s="76"/>
      <c r="F11" s="76"/>
      <c r="G11" s="76"/>
      <c r="H11" s="76"/>
      <c r="I11" s="76"/>
      <c r="J11" s="76"/>
      <c r="K11" s="76"/>
      <c r="L11" s="76"/>
      <c r="M11" s="76"/>
      <c r="N11" s="76"/>
      <c r="O11" s="75">
        <f t="shared" si="0"/>
        <v>0</v>
      </c>
      <c r="T11" s="3" t="s">
        <v>33</v>
      </c>
      <c r="U11" s="3">
        <v>7006</v>
      </c>
      <c r="AA11" s="3" t="s">
        <v>170</v>
      </c>
      <c r="AB11" s="3" t="str">
        <f t="shared" si="1"/>
        <v>6020-000000</v>
      </c>
      <c r="AC11" s="3">
        <v>800</v>
      </c>
      <c r="AD11" s="3" t="str">
        <f t="shared" si="2"/>
        <v>035</v>
      </c>
      <c r="AG11" s="3">
        <v>110</v>
      </c>
      <c r="AH11" s="3" t="str">
        <f>Summary!$B$2</f>
        <v>USD</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x14ac:dyDescent="0.55000000000000004">
      <c r="A12" s="3">
        <v>6025</v>
      </c>
      <c r="B12" s="43" t="str">
        <f>IF(ISTEXT("SC-"&amp;VLOOKUP(A12,'Chart of Accounts'!$B$5:$C$50,2,FALSE)),"SC-"&amp;VLOOKUP(A12,'Chart of Accounts'!$B$5:$C$50,2,FALSE),"")</f>
        <v>SC-Registration &amp; Ticket Revenue</v>
      </c>
      <c r="C12" s="76"/>
      <c r="D12" s="76"/>
      <c r="E12" s="76"/>
      <c r="F12" s="76"/>
      <c r="G12" s="76"/>
      <c r="H12" s="76"/>
      <c r="I12" s="76"/>
      <c r="J12" s="76"/>
      <c r="K12" s="76"/>
      <c r="L12" s="76"/>
      <c r="M12" s="76"/>
      <c r="N12" s="76"/>
      <c r="O12" s="75">
        <f t="shared" si="0"/>
        <v>0</v>
      </c>
      <c r="T12" s="3" t="s">
        <v>35</v>
      </c>
      <c r="U12" s="3">
        <v>7008</v>
      </c>
      <c r="AA12" s="3" t="s">
        <v>170</v>
      </c>
      <c r="AB12" s="3" t="str">
        <f t="shared" si="1"/>
        <v>6025-000000</v>
      </c>
      <c r="AC12" s="3">
        <v>800</v>
      </c>
      <c r="AD12" s="3" t="str">
        <f t="shared" si="2"/>
        <v>035</v>
      </c>
      <c r="AG12" s="3">
        <v>110</v>
      </c>
      <c r="AH12" s="3" t="str">
        <f>Summary!$B$2</f>
        <v>USD</v>
      </c>
      <c r="AI12" s="3">
        <f t="shared" si="3"/>
        <v>0</v>
      </c>
      <c r="AJ12" s="3">
        <f t="shared" si="3"/>
        <v>0</v>
      </c>
      <c r="AK12" s="3">
        <f t="shared" si="3"/>
        <v>0</v>
      </c>
      <c r="AL12" s="3">
        <f t="shared" si="3"/>
        <v>0</v>
      </c>
      <c r="AM12" s="3">
        <f t="shared" si="3"/>
        <v>0</v>
      </c>
      <c r="AN12" s="3">
        <f t="shared" si="3"/>
        <v>0</v>
      </c>
      <c r="AO12" s="3">
        <f t="shared" si="3"/>
        <v>0</v>
      </c>
      <c r="AP12" s="3">
        <f t="shared" si="3"/>
        <v>0</v>
      </c>
      <c r="AQ12" s="3">
        <f t="shared" si="3"/>
        <v>0</v>
      </c>
      <c r="AR12" s="3">
        <f t="shared" si="3"/>
        <v>0</v>
      </c>
      <c r="AS12" s="3">
        <f t="shared" si="3"/>
        <v>0</v>
      </c>
      <c r="AT12" s="3">
        <f t="shared" si="3"/>
        <v>0</v>
      </c>
    </row>
    <row r="13" spans="1:46" x14ac:dyDescent="0.55000000000000004">
      <c r="A13" s="3">
        <v>6030</v>
      </c>
      <c r="B13" s="43" t="str">
        <f>IF(ISTEXT("SC-"&amp;VLOOKUP(A13,'Chart of Accounts'!$B$5:$C$50,2,FALSE)),"SC-"&amp;VLOOKUP(A13,'Chart of Accounts'!$B$5:$C$50,2,FALSE),"")</f>
        <v>SC-Sponsorship/Advertising Revenue</v>
      </c>
      <c r="C13" s="76"/>
      <c r="D13" s="76"/>
      <c r="E13" s="76"/>
      <c r="F13" s="76"/>
      <c r="G13" s="76"/>
      <c r="H13" s="76"/>
      <c r="I13" s="76"/>
      <c r="J13" s="76"/>
      <c r="K13" s="76"/>
      <c r="L13" s="76"/>
      <c r="M13" s="76"/>
      <c r="N13" s="76"/>
      <c r="O13" s="75">
        <f t="shared" si="0"/>
        <v>0</v>
      </c>
      <c r="T13" s="3" t="s">
        <v>37</v>
      </c>
      <c r="U13" s="3">
        <v>7010</v>
      </c>
      <c r="AA13" s="3" t="s">
        <v>170</v>
      </c>
      <c r="AB13" s="3" t="str">
        <f t="shared" si="1"/>
        <v>6030-000000</v>
      </c>
      <c r="AC13" s="3">
        <v>800</v>
      </c>
      <c r="AD13" s="3" t="str">
        <f t="shared" si="2"/>
        <v>035</v>
      </c>
      <c r="AG13" s="3">
        <v>110</v>
      </c>
      <c r="AH13" s="3" t="str">
        <f>Summary!$B$2</f>
        <v>USD</v>
      </c>
      <c r="AI13" s="3">
        <f t="shared" si="3"/>
        <v>0</v>
      </c>
      <c r="AJ13" s="3">
        <f t="shared" si="3"/>
        <v>0</v>
      </c>
      <c r="AK13" s="3">
        <f t="shared" si="3"/>
        <v>0</v>
      </c>
      <c r="AL13" s="3">
        <f t="shared" si="3"/>
        <v>0</v>
      </c>
      <c r="AM13" s="3">
        <f t="shared" si="3"/>
        <v>0</v>
      </c>
      <c r="AN13" s="3">
        <f t="shared" si="3"/>
        <v>0</v>
      </c>
      <c r="AO13" s="3">
        <f t="shared" si="3"/>
        <v>0</v>
      </c>
      <c r="AP13" s="3">
        <f t="shared" si="3"/>
        <v>0</v>
      </c>
      <c r="AQ13" s="3">
        <f t="shared" si="3"/>
        <v>0</v>
      </c>
      <c r="AR13" s="3">
        <f t="shared" si="3"/>
        <v>0</v>
      </c>
      <c r="AS13" s="3">
        <f t="shared" si="3"/>
        <v>0</v>
      </c>
      <c r="AT13" s="3">
        <f t="shared" si="3"/>
        <v>0</v>
      </c>
    </row>
    <row r="14" spans="1:46" x14ac:dyDescent="0.55000000000000004">
      <c r="A14" s="3">
        <v>6035</v>
      </c>
      <c r="B14" s="43" t="str">
        <f>IF(ISTEXT("SC-"&amp;VLOOKUP(A14,'Chart of Accounts'!$B$5:$C$50,2,FALSE)),"SC-"&amp;VLOOKUP(A14,'Chart of Accounts'!$B$5:$C$50,2,FALSE),"")</f>
        <v>SC-Raffle Revenue</v>
      </c>
      <c r="C14" s="76"/>
      <c r="D14" s="76"/>
      <c r="E14" s="76"/>
      <c r="F14" s="76"/>
      <c r="G14" s="76"/>
      <c r="H14" s="76"/>
      <c r="I14" s="76"/>
      <c r="J14" s="76"/>
      <c r="K14" s="76"/>
      <c r="L14" s="76"/>
      <c r="M14" s="76"/>
      <c r="N14" s="76"/>
      <c r="O14" s="75">
        <f t="shared" si="0"/>
        <v>0</v>
      </c>
      <c r="T14" s="3" t="s">
        <v>39</v>
      </c>
      <c r="U14" s="3">
        <v>7012</v>
      </c>
      <c r="AA14" s="3" t="s">
        <v>170</v>
      </c>
      <c r="AB14" s="3" t="str">
        <f t="shared" si="1"/>
        <v>6035-000000</v>
      </c>
      <c r="AC14" s="3">
        <v>800</v>
      </c>
      <c r="AD14" s="3" t="str">
        <f t="shared" si="2"/>
        <v>035</v>
      </c>
      <c r="AG14" s="3">
        <v>110</v>
      </c>
      <c r="AH14" s="3" t="str">
        <f>Summary!$B$2</f>
        <v>USD</v>
      </c>
      <c r="AI14" s="3">
        <f t="shared" si="3"/>
        <v>0</v>
      </c>
      <c r="AJ14" s="3">
        <f t="shared" si="3"/>
        <v>0</v>
      </c>
      <c r="AK14" s="3">
        <f t="shared" si="3"/>
        <v>0</v>
      </c>
      <c r="AL14" s="3">
        <f t="shared" si="3"/>
        <v>0</v>
      </c>
      <c r="AM14" s="3">
        <f t="shared" si="3"/>
        <v>0</v>
      </c>
      <c r="AN14" s="3">
        <f t="shared" si="3"/>
        <v>0</v>
      </c>
      <c r="AO14" s="3">
        <f t="shared" si="3"/>
        <v>0</v>
      </c>
      <c r="AP14" s="3">
        <f t="shared" si="3"/>
        <v>0</v>
      </c>
      <c r="AQ14" s="3">
        <f t="shared" si="3"/>
        <v>0</v>
      </c>
      <c r="AR14" s="3">
        <f t="shared" si="3"/>
        <v>0</v>
      </c>
      <c r="AS14" s="3">
        <f t="shared" si="3"/>
        <v>0</v>
      </c>
      <c r="AT14" s="3">
        <f t="shared" si="3"/>
        <v>0</v>
      </c>
    </row>
    <row r="15" spans="1:46" x14ac:dyDescent="0.55000000000000004">
      <c r="A15" s="3">
        <v>6050</v>
      </c>
      <c r="B15" s="43" t="str">
        <f>IF(ISTEXT("SC-"&amp;VLOOKUP(A15,'Chart of Accounts'!$B$5:$C$50,2,FALSE)),"SC-"&amp;VLOOKUP(A15,'Chart of Accounts'!$B$5:$C$50,2,FALSE),"")</f>
        <v>SC-Refunds - Registration &amp; Tickets</v>
      </c>
      <c r="C15" s="76"/>
      <c r="D15" s="76"/>
      <c r="E15" s="76"/>
      <c r="F15" s="76"/>
      <c r="G15" s="76"/>
      <c r="H15" s="76"/>
      <c r="I15" s="76"/>
      <c r="J15" s="76"/>
      <c r="K15" s="76"/>
      <c r="L15" s="76"/>
      <c r="M15" s="76"/>
      <c r="N15" s="76"/>
      <c r="O15" s="75">
        <f>-SUM(C15:N15)</f>
        <v>0</v>
      </c>
      <c r="T15" s="3" t="s">
        <v>41</v>
      </c>
      <c r="U15" s="3">
        <v>7014</v>
      </c>
      <c r="AA15" s="3" t="s">
        <v>170</v>
      </c>
      <c r="AB15" s="3" t="str">
        <f t="shared" si="1"/>
        <v>6050-000000</v>
      </c>
      <c r="AC15" s="3">
        <v>800</v>
      </c>
      <c r="AD15" s="3" t="str">
        <f t="shared" si="2"/>
        <v>035</v>
      </c>
      <c r="AG15" s="3">
        <v>110</v>
      </c>
      <c r="AH15" s="3" t="str">
        <f>Summary!$B$2</f>
        <v>USD</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c r="AT15" s="3">
        <f t="shared" si="3"/>
        <v>0</v>
      </c>
    </row>
    <row r="16" spans="1:46" x14ac:dyDescent="0.55000000000000004">
      <c r="A16" s="3">
        <v>6055</v>
      </c>
      <c r="B16" s="43" t="str">
        <f>IF(ISTEXT("SC-"&amp;VLOOKUP(A16,'Chart of Accounts'!$B$5:$C$50,2,FALSE)),"SC-"&amp;VLOOKUP(A16,'Chart of Accounts'!$B$5:$C$50,2,FALSE),"")</f>
        <v>SC-Refunds - Other</v>
      </c>
      <c r="C16" s="76"/>
      <c r="D16" s="76"/>
      <c r="E16" s="76"/>
      <c r="F16" s="76"/>
      <c r="G16" s="76"/>
      <c r="H16" s="76"/>
      <c r="I16" s="76"/>
      <c r="J16" s="76"/>
      <c r="K16" s="76"/>
      <c r="L16" s="76"/>
      <c r="M16" s="76"/>
      <c r="N16" s="76"/>
      <c r="O16" s="75">
        <f>-SUM(C16:N16)</f>
        <v>0</v>
      </c>
      <c r="T16" s="3" t="s">
        <v>43</v>
      </c>
      <c r="U16" s="3">
        <v>7018</v>
      </c>
      <c r="AA16" s="3" t="s">
        <v>170</v>
      </c>
      <c r="AB16" s="3" t="str">
        <f t="shared" si="1"/>
        <v>6055-000000</v>
      </c>
      <c r="AC16" s="3">
        <v>800</v>
      </c>
      <c r="AD16" s="3" t="str">
        <f t="shared" si="2"/>
        <v>035</v>
      </c>
      <c r="AG16" s="3">
        <v>110</v>
      </c>
      <c r="AH16" s="3" t="str">
        <f>Summary!$B$2</f>
        <v>USD</v>
      </c>
      <c r="AI16" s="3">
        <f t="shared" si="3"/>
        <v>0</v>
      </c>
      <c r="AJ16" s="3">
        <f t="shared" si="3"/>
        <v>0</v>
      </c>
      <c r="AK16" s="3">
        <f t="shared" si="3"/>
        <v>0</v>
      </c>
      <c r="AL16" s="3">
        <f t="shared" si="3"/>
        <v>0</v>
      </c>
      <c r="AM16" s="3">
        <f t="shared" si="3"/>
        <v>0</v>
      </c>
      <c r="AN16" s="3">
        <f t="shared" si="3"/>
        <v>0</v>
      </c>
      <c r="AO16" s="3">
        <f t="shared" si="3"/>
        <v>0</v>
      </c>
      <c r="AP16" s="3">
        <f t="shared" si="3"/>
        <v>0</v>
      </c>
      <c r="AQ16" s="3">
        <f t="shared" si="3"/>
        <v>0</v>
      </c>
      <c r="AR16" s="3">
        <f t="shared" si="3"/>
        <v>0</v>
      </c>
      <c r="AS16" s="3">
        <f t="shared" si="3"/>
        <v>0</v>
      </c>
      <c r="AT16" s="3">
        <f t="shared" si="3"/>
        <v>0</v>
      </c>
    </row>
    <row r="17" spans="1:46" ht="17.7" thickBot="1" x14ac:dyDescent="0.6">
      <c r="B17" s="3" t="s">
        <v>199</v>
      </c>
      <c r="C17" s="187">
        <f>SUM(C9:C14)-C15-C16</f>
        <v>0</v>
      </c>
      <c r="D17" s="187">
        <f t="shared" ref="D17:N17" si="4">SUM(D9:D14)-D15-D16</f>
        <v>0</v>
      </c>
      <c r="E17" s="187">
        <f t="shared" si="4"/>
        <v>0</v>
      </c>
      <c r="F17" s="187">
        <f t="shared" si="4"/>
        <v>0</v>
      </c>
      <c r="G17" s="187">
        <f t="shared" si="4"/>
        <v>0</v>
      </c>
      <c r="H17" s="187">
        <f t="shared" si="4"/>
        <v>0</v>
      </c>
      <c r="I17" s="187">
        <f t="shared" si="4"/>
        <v>0</v>
      </c>
      <c r="J17" s="187">
        <f t="shared" si="4"/>
        <v>0</v>
      </c>
      <c r="K17" s="187">
        <f t="shared" si="4"/>
        <v>0</v>
      </c>
      <c r="L17" s="187">
        <f t="shared" si="4"/>
        <v>0</v>
      </c>
      <c r="M17" s="187">
        <f t="shared" si="4"/>
        <v>0</v>
      </c>
      <c r="N17" s="187">
        <f t="shared" si="4"/>
        <v>0</v>
      </c>
      <c r="O17" s="187">
        <f>SUM(O9:O16)</f>
        <v>0</v>
      </c>
      <c r="T17" s="3" t="s">
        <v>45</v>
      </c>
      <c r="U17" s="3">
        <v>7020</v>
      </c>
    </row>
    <row r="18" spans="1:46" ht="17.7" thickTop="1" x14ac:dyDescent="0.55000000000000004">
      <c r="C18" s="180"/>
      <c r="D18" s="180"/>
      <c r="E18" s="180"/>
      <c r="F18" s="180"/>
      <c r="G18" s="180"/>
      <c r="H18" s="180"/>
      <c r="I18" s="180"/>
      <c r="J18" s="180"/>
      <c r="K18" s="180"/>
      <c r="L18" s="180"/>
      <c r="M18" s="180"/>
      <c r="N18" s="180"/>
      <c r="O18" s="75"/>
      <c r="T18" s="3" t="s">
        <v>47</v>
      </c>
      <c r="U18" s="3">
        <v>7022</v>
      </c>
    </row>
    <row r="19" spans="1:46" ht="17.7" x14ac:dyDescent="0.6">
      <c r="A19" s="60" t="s">
        <v>252</v>
      </c>
      <c r="B19" s="65"/>
      <c r="D19" s="75"/>
      <c r="E19" s="75"/>
      <c r="F19" s="75"/>
      <c r="G19" s="75"/>
      <c r="H19" s="75"/>
      <c r="I19" s="75"/>
      <c r="J19" s="75"/>
      <c r="K19" s="75"/>
      <c r="L19" s="75"/>
      <c r="M19" s="75"/>
      <c r="N19" s="75"/>
      <c r="O19" s="75"/>
      <c r="T19" s="3" t="s">
        <v>49</v>
      </c>
      <c r="U19" s="3">
        <v>7024</v>
      </c>
    </row>
    <row r="20" spans="1:46" x14ac:dyDescent="0.55000000000000004">
      <c r="A20" s="3">
        <v>7006</v>
      </c>
      <c r="B20" s="43" t="str">
        <f>IF(ISTEXT("SC Area-"&amp;VLOOKUP(A20,'Chart of Accounts'!$B$5:$C$50,2,FALSE)),"SC Area-"&amp;VLOOKUP(A20,'Chart of Accounts'!$B$5:$C$50,2,FALSE),"")</f>
        <v>SC Area-Educational Materials</v>
      </c>
      <c r="C20" s="76"/>
      <c r="D20" s="76"/>
      <c r="E20" s="76"/>
      <c r="F20" s="76"/>
      <c r="G20" s="76"/>
      <c r="H20" s="76"/>
      <c r="I20" s="76"/>
      <c r="J20" s="76"/>
      <c r="K20" s="76"/>
      <c r="L20" s="76"/>
      <c r="M20" s="76"/>
      <c r="N20" s="76"/>
      <c r="O20" s="75">
        <f t="shared" ref="O20:O27" si="5">SUM(C20:N20)</f>
        <v>0</v>
      </c>
      <c r="T20" s="3" t="s">
        <v>51</v>
      </c>
      <c r="U20" s="3">
        <v>7026</v>
      </c>
      <c r="AA20" s="3" t="s">
        <v>170</v>
      </c>
      <c r="AB20" s="3" t="str">
        <f t="shared" ref="AB20:AB23" si="6">IF(A20="","",A20&amp;"-000000")</f>
        <v>7006-000000</v>
      </c>
      <c r="AC20" s="3">
        <v>801</v>
      </c>
      <c r="AD20" s="3" t="str">
        <f t="shared" si="2"/>
        <v>035</v>
      </c>
      <c r="AG20" s="3">
        <v>110</v>
      </c>
      <c r="AH20" s="3" t="str">
        <f>Summary!$B$2</f>
        <v>USD</v>
      </c>
      <c r="AI20" s="3">
        <f t="shared" ref="AI20:AI23" si="7">IF(C20="",0,C20)</f>
        <v>0</v>
      </c>
      <c r="AJ20" s="3">
        <f t="shared" ref="AJ20:AJ23" si="8">IF(D20="",0,D20)</f>
        <v>0</v>
      </c>
      <c r="AK20" s="3">
        <f t="shared" ref="AK20:AK23" si="9">IF(E20="",0,E20)</f>
        <v>0</v>
      </c>
      <c r="AL20" s="3">
        <f t="shared" ref="AL20:AL23" si="10">IF(F20="",0,F20)</f>
        <v>0</v>
      </c>
      <c r="AM20" s="3">
        <f t="shared" ref="AM20:AM23" si="11">IF(G20="",0,G20)</f>
        <v>0</v>
      </c>
      <c r="AN20" s="3">
        <f t="shared" ref="AN20:AN23" si="12">IF(H20="",0,H20)</f>
        <v>0</v>
      </c>
      <c r="AO20" s="3">
        <f t="shared" ref="AO20:AO23" si="13">IF(I20="",0,I20)</f>
        <v>0</v>
      </c>
      <c r="AP20" s="3">
        <f t="shared" ref="AP20:AP23" si="14">IF(J20="",0,J20)</f>
        <v>0</v>
      </c>
      <c r="AQ20" s="3">
        <f t="shared" ref="AQ20:AQ23" si="15">IF(K20="",0,K20)</f>
        <v>0</v>
      </c>
      <c r="AR20" s="3">
        <f t="shared" ref="AR20:AR23" si="16">IF(L20="",0,L20)</f>
        <v>0</v>
      </c>
      <c r="AS20" s="3">
        <f t="shared" ref="AS20:AS23" si="17">IF(M20="",0,M20)</f>
        <v>0</v>
      </c>
      <c r="AT20" s="3">
        <f t="shared" ref="AT20:AT23" si="18">IF(N20="",0,N20)</f>
        <v>0</v>
      </c>
    </row>
    <row r="21" spans="1:46" ht="18.75" customHeight="1" x14ac:dyDescent="0.55000000000000004">
      <c r="A21" s="3">
        <v>7010</v>
      </c>
      <c r="B21" s="43" t="str">
        <f>IF(ISTEXT("SC Area-"&amp;VLOOKUP(A21,'Chart of Accounts'!$B$5:$C$50,2,FALSE)),"SC Area-"&amp;VLOOKUP(A21,'Chart of Accounts'!$B$5:$C$50,2,FALSE),"")</f>
        <v>SC Area-Awards Expense (Trophies, Plaques, Ribbons &amp; Certificates)</v>
      </c>
      <c r="C21" s="76"/>
      <c r="D21" s="76"/>
      <c r="E21" s="76"/>
      <c r="F21" s="76"/>
      <c r="G21" s="76"/>
      <c r="H21" s="76"/>
      <c r="I21" s="76">
        <v>900</v>
      </c>
      <c r="J21" s="76"/>
      <c r="K21" s="76"/>
      <c r="L21" s="76"/>
      <c r="M21" s="76"/>
      <c r="N21" s="76"/>
      <c r="O21" s="75">
        <f t="shared" si="5"/>
        <v>900</v>
      </c>
      <c r="T21" s="3" t="s">
        <v>53</v>
      </c>
      <c r="U21" s="3">
        <v>7028</v>
      </c>
      <c r="AA21" s="3" t="s">
        <v>170</v>
      </c>
      <c r="AB21" s="3" t="str">
        <f t="shared" si="6"/>
        <v>7010-000000</v>
      </c>
      <c r="AC21" s="3">
        <v>801</v>
      </c>
      <c r="AD21" s="3" t="str">
        <f t="shared" si="2"/>
        <v>035</v>
      </c>
      <c r="AG21" s="3">
        <v>110</v>
      </c>
      <c r="AH21" s="3" t="str">
        <f>Summary!$B$2</f>
        <v>USD</v>
      </c>
      <c r="AI21" s="3">
        <f t="shared" si="7"/>
        <v>0</v>
      </c>
      <c r="AJ21" s="3">
        <f t="shared" si="8"/>
        <v>0</v>
      </c>
      <c r="AK21" s="3">
        <f t="shared" si="9"/>
        <v>0</v>
      </c>
      <c r="AL21" s="3">
        <f t="shared" si="10"/>
        <v>0</v>
      </c>
      <c r="AM21" s="3">
        <f t="shared" si="11"/>
        <v>0</v>
      </c>
      <c r="AN21" s="3">
        <f t="shared" si="12"/>
        <v>0</v>
      </c>
      <c r="AO21" s="3">
        <f t="shared" si="13"/>
        <v>900</v>
      </c>
      <c r="AP21" s="3">
        <f t="shared" si="14"/>
        <v>0</v>
      </c>
      <c r="AQ21" s="3">
        <f t="shared" si="15"/>
        <v>0</v>
      </c>
      <c r="AR21" s="3">
        <f t="shared" si="16"/>
        <v>0</v>
      </c>
      <c r="AS21" s="3">
        <f t="shared" si="17"/>
        <v>0</v>
      </c>
      <c r="AT21" s="3">
        <f t="shared" si="18"/>
        <v>0</v>
      </c>
    </row>
    <row r="22" spans="1:46" x14ac:dyDescent="0.55000000000000004">
      <c r="A22" s="3">
        <v>7012</v>
      </c>
      <c r="B22" s="43" t="str">
        <f>IF(ISTEXT("SC Area-"&amp;VLOOKUP(A22,'Chart of Accounts'!$B$5:$C$50,2,FALSE)),"SC Area-"&amp;VLOOKUP(A22,'Chart of Accounts'!$B$5:$C$50,2,FALSE),"")</f>
        <v>SC Area-Supplies &amp; Stationery Expense</v>
      </c>
      <c r="C22" s="76"/>
      <c r="D22" s="76"/>
      <c r="E22" s="76"/>
      <c r="F22" s="76"/>
      <c r="G22" s="76"/>
      <c r="H22" s="76"/>
      <c r="I22" s="76">
        <v>170</v>
      </c>
      <c r="J22" s="76"/>
      <c r="K22" s="76"/>
      <c r="L22" s="76"/>
      <c r="M22" s="76"/>
      <c r="N22" s="76"/>
      <c r="O22" s="75">
        <f t="shared" si="5"/>
        <v>170</v>
      </c>
      <c r="T22" s="3" t="s">
        <v>55</v>
      </c>
      <c r="U22" s="3">
        <v>7030</v>
      </c>
      <c r="AA22" s="3" t="s">
        <v>170</v>
      </c>
      <c r="AB22" s="3" t="str">
        <f t="shared" si="6"/>
        <v>7012-000000</v>
      </c>
      <c r="AC22" s="3">
        <v>801</v>
      </c>
      <c r="AD22" s="3" t="str">
        <f t="shared" si="2"/>
        <v>035</v>
      </c>
      <c r="AG22" s="3">
        <v>110</v>
      </c>
      <c r="AH22" s="3" t="str">
        <f>Summary!$B$2</f>
        <v>USD</v>
      </c>
      <c r="AI22" s="3">
        <f t="shared" si="7"/>
        <v>0</v>
      </c>
      <c r="AJ22" s="3">
        <f t="shared" si="8"/>
        <v>0</v>
      </c>
      <c r="AK22" s="3">
        <f t="shared" si="9"/>
        <v>0</v>
      </c>
      <c r="AL22" s="3">
        <f t="shared" si="10"/>
        <v>0</v>
      </c>
      <c r="AM22" s="3">
        <f t="shared" si="11"/>
        <v>0</v>
      </c>
      <c r="AN22" s="3">
        <f t="shared" si="12"/>
        <v>0</v>
      </c>
      <c r="AO22" s="3">
        <f t="shared" si="13"/>
        <v>170</v>
      </c>
      <c r="AP22" s="3">
        <f t="shared" si="14"/>
        <v>0</v>
      </c>
      <c r="AQ22" s="3">
        <f t="shared" si="15"/>
        <v>0</v>
      </c>
      <c r="AR22" s="3">
        <f t="shared" si="16"/>
        <v>0</v>
      </c>
      <c r="AS22" s="3">
        <f t="shared" si="17"/>
        <v>0</v>
      </c>
      <c r="AT22" s="3">
        <f t="shared" si="18"/>
        <v>0</v>
      </c>
    </row>
    <row r="23" spans="1:46" x14ac:dyDescent="0.55000000000000004">
      <c r="A23" s="3">
        <v>7014</v>
      </c>
      <c r="B23" s="43" t="str">
        <f>IF(ISTEXT("SC Area-"&amp;VLOOKUP(A23,'Chart of Accounts'!$B$5:$C$50,2,FALSE)),"SC Area-"&amp;VLOOKUP(A23,'Chart of Accounts'!$B$5:$C$50,2,FALSE),"")</f>
        <v>SC Area-Room Rental Event Expense</v>
      </c>
      <c r="C23" s="76"/>
      <c r="D23" s="76"/>
      <c r="E23" s="76"/>
      <c r="F23" s="76"/>
      <c r="G23" s="76"/>
      <c r="H23" s="76"/>
      <c r="I23" s="76"/>
      <c r="J23" s="76"/>
      <c r="K23" s="76"/>
      <c r="L23" s="76"/>
      <c r="M23" s="76"/>
      <c r="N23" s="76"/>
      <c r="O23" s="75">
        <f t="shared" si="5"/>
        <v>0</v>
      </c>
      <c r="T23" s="3" t="s">
        <v>57</v>
      </c>
      <c r="U23" s="3">
        <v>7034</v>
      </c>
      <c r="AA23" s="3" t="s">
        <v>170</v>
      </c>
      <c r="AB23" s="3" t="str">
        <f t="shared" si="6"/>
        <v>7014-000000</v>
      </c>
      <c r="AC23" s="3">
        <v>801</v>
      </c>
      <c r="AD23" s="3" t="str">
        <f t="shared" si="2"/>
        <v>035</v>
      </c>
      <c r="AG23" s="3">
        <v>110</v>
      </c>
      <c r="AH23" s="3" t="str">
        <f>Summary!$B$2</f>
        <v>USD</v>
      </c>
      <c r="AI23" s="3">
        <f t="shared" si="7"/>
        <v>0</v>
      </c>
      <c r="AJ23" s="3">
        <f t="shared" si="8"/>
        <v>0</v>
      </c>
      <c r="AK23" s="3">
        <f t="shared" si="9"/>
        <v>0</v>
      </c>
      <c r="AL23" s="3">
        <f t="shared" si="10"/>
        <v>0</v>
      </c>
      <c r="AM23" s="3">
        <f t="shared" si="11"/>
        <v>0</v>
      </c>
      <c r="AN23" s="3">
        <f t="shared" si="12"/>
        <v>0</v>
      </c>
      <c r="AO23" s="3">
        <f t="shared" si="13"/>
        <v>0</v>
      </c>
      <c r="AP23" s="3">
        <f t="shared" si="14"/>
        <v>0</v>
      </c>
      <c r="AQ23" s="3">
        <f t="shared" si="15"/>
        <v>0</v>
      </c>
      <c r="AR23" s="3">
        <f t="shared" si="16"/>
        <v>0</v>
      </c>
      <c r="AS23" s="3">
        <f t="shared" si="17"/>
        <v>0</v>
      </c>
      <c r="AT23" s="3">
        <f t="shared" si="18"/>
        <v>0</v>
      </c>
    </row>
    <row r="24" spans="1:46" x14ac:dyDescent="0.55000000000000004">
      <c r="A24" s="3">
        <v>7090</v>
      </c>
      <c r="B24" s="43" t="str">
        <f>IF(ISTEXT("SC Area-"&amp;VLOOKUP(A24,'Chart of Accounts'!$B$5:$C$61,2,FALSE)),"SC Area-"&amp;VLOOKUP(A24,'Chart of Accounts'!$B$5:$C$61,2,FALSE),"")</f>
        <v>SC Area-Equipment Rental</v>
      </c>
      <c r="C24" s="76"/>
      <c r="D24" s="76"/>
      <c r="E24" s="76"/>
      <c r="F24" s="76"/>
      <c r="G24" s="76"/>
      <c r="H24" s="76"/>
      <c r="I24" s="76"/>
      <c r="J24" s="76"/>
      <c r="K24" s="76"/>
      <c r="L24" s="76"/>
      <c r="M24" s="76"/>
      <c r="N24" s="76"/>
      <c r="O24" s="75">
        <f t="shared" si="5"/>
        <v>0</v>
      </c>
      <c r="T24" s="3" t="s">
        <v>61</v>
      </c>
      <c r="U24" s="3">
        <v>7036</v>
      </c>
      <c r="AA24" s="3" t="s">
        <v>170</v>
      </c>
      <c r="AB24" s="3" t="str">
        <f>IF(A24="","",A24&amp;"-000000")</f>
        <v>7090-000000</v>
      </c>
      <c r="AC24" s="3">
        <v>801</v>
      </c>
      <c r="AD24" s="3" t="str">
        <f t="shared" si="2"/>
        <v>035</v>
      </c>
      <c r="AG24" s="3">
        <v>110</v>
      </c>
      <c r="AH24" s="3" t="str">
        <f>Summary!$B$2</f>
        <v>USD</v>
      </c>
      <c r="AI24" s="3">
        <f t="shared" ref="AI24:AT27" si="19">IF(C24="",0,C24)</f>
        <v>0</v>
      </c>
      <c r="AJ24" s="3">
        <f t="shared" si="19"/>
        <v>0</v>
      </c>
      <c r="AK24" s="3">
        <f t="shared" si="19"/>
        <v>0</v>
      </c>
      <c r="AL24" s="3">
        <f t="shared" si="19"/>
        <v>0</v>
      </c>
      <c r="AM24" s="3">
        <f t="shared" si="19"/>
        <v>0</v>
      </c>
      <c r="AN24" s="3">
        <f t="shared" si="19"/>
        <v>0</v>
      </c>
      <c r="AO24" s="3">
        <f t="shared" si="19"/>
        <v>0</v>
      </c>
      <c r="AP24" s="3">
        <f t="shared" si="19"/>
        <v>0</v>
      </c>
      <c r="AQ24" s="3">
        <f t="shared" si="19"/>
        <v>0</v>
      </c>
      <c r="AR24" s="3">
        <f t="shared" si="19"/>
        <v>0</v>
      </c>
      <c r="AS24" s="3">
        <f t="shared" si="19"/>
        <v>0</v>
      </c>
      <c r="AT24" s="3">
        <f t="shared" si="19"/>
        <v>0</v>
      </c>
    </row>
    <row r="25" spans="1:46" x14ac:dyDescent="0.55000000000000004">
      <c r="A25" s="83"/>
      <c r="B25" s="43" t="str">
        <f>IF(ISTEXT("SC-"&amp;VLOOKUP(A25,'Chart of Accounts'!$B$5:$C$54,2,FALSE)),"SC-"&amp;VLOOKUP(A25,'Chart of Accounts'!$B$5:$C$61,2,FALSE),"")</f>
        <v/>
      </c>
      <c r="C25" s="76"/>
      <c r="D25" s="76"/>
      <c r="E25" s="76"/>
      <c r="F25" s="76"/>
      <c r="G25" s="76"/>
      <c r="H25" s="76"/>
      <c r="I25" s="76"/>
      <c r="J25" s="76"/>
      <c r="K25" s="76"/>
      <c r="L25" s="76"/>
      <c r="M25" s="76"/>
      <c r="N25" s="76"/>
      <c r="O25" s="75">
        <f t="shared" si="5"/>
        <v>0</v>
      </c>
      <c r="T25" s="3" t="s">
        <v>63</v>
      </c>
      <c r="U25" s="3">
        <v>7038</v>
      </c>
      <c r="AA25" s="3" t="s">
        <v>170</v>
      </c>
      <c r="AB25" s="3" t="str">
        <f t="shared" ref="AB25:AB26" si="20">IF(A25="","",A25&amp;"-000000")</f>
        <v/>
      </c>
      <c r="AC25" s="3">
        <v>801</v>
      </c>
      <c r="AD25" s="3" t="str">
        <f t="shared" si="2"/>
        <v>035</v>
      </c>
      <c r="AG25" s="3">
        <v>110</v>
      </c>
      <c r="AH25" s="3" t="str">
        <f>Summary!$B$2</f>
        <v>USD</v>
      </c>
      <c r="AI25" s="3">
        <f t="shared" si="19"/>
        <v>0</v>
      </c>
      <c r="AJ25" s="3">
        <f t="shared" si="19"/>
        <v>0</v>
      </c>
      <c r="AK25" s="3">
        <f t="shared" si="19"/>
        <v>0</v>
      </c>
      <c r="AL25" s="3">
        <f t="shared" si="19"/>
        <v>0</v>
      </c>
      <c r="AM25" s="3">
        <f t="shared" si="19"/>
        <v>0</v>
      </c>
      <c r="AN25" s="3">
        <f t="shared" si="19"/>
        <v>0</v>
      </c>
      <c r="AO25" s="3">
        <f t="shared" si="19"/>
        <v>0</v>
      </c>
      <c r="AP25" s="3">
        <f t="shared" si="19"/>
        <v>0</v>
      </c>
      <c r="AQ25" s="3">
        <f t="shared" si="19"/>
        <v>0</v>
      </c>
      <c r="AR25" s="3">
        <f t="shared" si="19"/>
        <v>0</v>
      </c>
      <c r="AS25" s="3">
        <f t="shared" si="19"/>
        <v>0</v>
      </c>
      <c r="AT25" s="3">
        <f t="shared" si="19"/>
        <v>0</v>
      </c>
    </row>
    <row r="26" spans="1:46" x14ac:dyDescent="0.55000000000000004">
      <c r="A26" s="83"/>
      <c r="B26" s="43" t="str">
        <f>IF(ISTEXT("SC-"&amp;VLOOKUP(A26,'Chart of Accounts'!$B$5:$C$54,2,FALSE)),"SC-"&amp;VLOOKUP(A26,'Chart of Accounts'!$B$5:$C$54,2,FALSE),"")</f>
        <v/>
      </c>
      <c r="C26" s="76"/>
      <c r="D26" s="76"/>
      <c r="E26" s="76"/>
      <c r="F26" s="76"/>
      <c r="G26" s="76"/>
      <c r="H26" s="76"/>
      <c r="I26" s="76"/>
      <c r="J26" s="76"/>
      <c r="K26" s="76"/>
      <c r="L26" s="76"/>
      <c r="M26" s="76"/>
      <c r="N26" s="76"/>
      <c r="O26" s="75">
        <f t="shared" si="5"/>
        <v>0</v>
      </c>
      <c r="T26" s="3" t="s">
        <v>65</v>
      </c>
      <c r="U26" s="3">
        <v>7040</v>
      </c>
      <c r="AA26" s="3" t="s">
        <v>170</v>
      </c>
      <c r="AB26" s="3" t="str">
        <f t="shared" si="20"/>
        <v/>
      </c>
      <c r="AC26" s="3">
        <v>801</v>
      </c>
      <c r="AD26" s="3" t="str">
        <f t="shared" si="2"/>
        <v>035</v>
      </c>
      <c r="AG26" s="3">
        <v>110</v>
      </c>
      <c r="AH26" s="3" t="str">
        <f>Summary!$B$2</f>
        <v>USD</v>
      </c>
      <c r="AI26" s="3">
        <f t="shared" si="19"/>
        <v>0</v>
      </c>
      <c r="AJ26" s="3">
        <f t="shared" si="19"/>
        <v>0</v>
      </c>
      <c r="AK26" s="3">
        <f t="shared" si="19"/>
        <v>0</v>
      </c>
      <c r="AL26" s="3">
        <f t="shared" si="19"/>
        <v>0</v>
      </c>
      <c r="AM26" s="3">
        <f t="shared" si="19"/>
        <v>0</v>
      </c>
      <c r="AN26" s="3">
        <f t="shared" si="19"/>
        <v>0</v>
      </c>
      <c r="AO26" s="3">
        <f t="shared" si="19"/>
        <v>0</v>
      </c>
      <c r="AP26" s="3">
        <f t="shared" si="19"/>
        <v>0</v>
      </c>
      <c r="AQ26" s="3">
        <f t="shared" si="19"/>
        <v>0</v>
      </c>
      <c r="AR26" s="3">
        <f t="shared" si="19"/>
        <v>0</v>
      </c>
      <c r="AS26" s="3">
        <f t="shared" si="19"/>
        <v>0</v>
      </c>
      <c r="AT26" s="3">
        <f t="shared" si="19"/>
        <v>0</v>
      </c>
    </row>
    <row r="27" spans="1:46" x14ac:dyDescent="0.55000000000000004">
      <c r="A27" s="83"/>
      <c r="B27" s="43" t="str">
        <f>IF(ISTEXT("SC-"&amp;VLOOKUP(A27,'Chart of Accounts'!$B$5:$C$54,2,FALSE)),"SC-"&amp;VLOOKUP(A27,'Chart of Accounts'!$B$5:$C$54,2,FALSE),"")</f>
        <v/>
      </c>
      <c r="C27" s="76"/>
      <c r="D27" s="76"/>
      <c r="E27" s="76"/>
      <c r="F27" s="76"/>
      <c r="G27" s="76"/>
      <c r="H27" s="76"/>
      <c r="I27" s="76"/>
      <c r="J27" s="76"/>
      <c r="K27" s="76"/>
      <c r="L27" s="76"/>
      <c r="M27" s="76"/>
      <c r="N27" s="76"/>
      <c r="O27" s="75">
        <f t="shared" si="5"/>
        <v>0</v>
      </c>
      <c r="T27" s="3" t="s">
        <v>67</v>
      </c>
      <c r="U27" s="3">
        <v>7042</v>
      </c>
      <c r="AA27" s="3" t="s">
        <v>170</v>
      </c>
      <c r="AB27" s="3" t="str">
        <f>IF(A27="","",A27&amp;"-000000")</f>
        <v/>
      </c>
      <c r="AC27" s="3">
        <v>801</v>
      </c>
      <c r="AD27" s="3" t="str">
        <f t="shared" si="2"/>
        <v>035</v>
      </c>
      <c r="AG27" s="3">
        <v>110</v>
      </c>
      <c r="AH27" s="3" t="str">
        <f>Summary!$B$2</f>
        <v>USD</v>
      </c>
      <c r="AI27" s="3">
        <f t="shared" si="19"/>
        <v>0</v>
      </c>
      <c r="AJ27" s="3">
        <f t="shared" si="19"/>
        <v>0</v>
      </c>
      <c r="AK27" s="3">
        <f t="shared" si="19"/>
        <v>0</v>
      </c>
      <c r="AL27" s="3">
        <f t="shared" si="19"/>
        <v>0</v>
      </c>
      <c r="AM27" s="3">
        <f t="shared" si="19"/>
        <v>0</v>
      </c>
      <c r="AN27" s="3">
        <f t="shared" si="19"/>
        <v>0</v>
      </c>
      <c r="AO27" s="3">
        <f t="shared" si="19"/>
        <v>0</v>
      </c>
      <c r="AP27" s="3">
        <f t="shared" si="19"/>
        <v>0</v>
      </c>
      <c r="AQ27" s="3">
        <f t="shared" si="19"/>
        <v>0</v>
      </c>
      <c r="AR27" s="3">
        <f t="shared" si="19"/>
        <v>0</v>
      </c>
      <c r="AS27" s="3">
        <f t="shared" si="19"/>
        <v>0</v>
      </c>
      <c r="AT27" s="3">
        <f t="shared" si="19"/>
        <v>0</v>
      </c>
    </row>
    <row r="28" spans="1:46" ht="17.7" thickBot="1" x14ac:dyDescent="0.6">
      <c r="B28" s="3" t="s">
        <v>128</v>
      </c>
      <c r="C28" s="187">
        <f t="shared" ref="C28:O28" si="21">SUM(C20:C27)</f>
        <v>0</v>
      </c>
      <c r="D28" s="187">
        <f t="shared" si="21"/>
        <v>0</v>
      </c>
      <c r="E28" s="187">
        <f t="shared" si="21"/>
        <v>0</v>
      </c>
      <c r="F28" s="187">
        <f t="shared" si="21"/>
        <v>0</v>
      </c>
      <c r="G28" s="187">
        <f t="shared" si="21"/>
        <v>0</v>
      </c>
      <c r="H28" s="187">
        <f t="shared" si="21"/>
        <v>0</v>
      </c>
      <c r="I28" s="187">
        <f t="shared" si="21"/>
        <v>1070</v>
      </c>
      <c r="J28" s="187">
        <f t="shared" si="21"/>
        <v>0</v>
      </c>
      <c r="K28" s="187">
        <f t="shared" si="21"/>
        <v>0</v>
      </c>
      <c r="L28" s="187">
        <f t="shared" si="21"/>
        <v>0</v>
      </c>
      <c r="M28" s="187">
        <f t="shared" si="21"/>
        <v>0</v>
      </c>
      <c r="N28" s="187">
        <f t="shared" si="21"/>
        <v>0</v>
      </c>
      <c r="O28" s="187">
        <f t="shared" si="21"/>
        <v>1070</v>
      </c>
      <c r="T28" s="3" t="s">
        <v>69</v>
      </c>
      <c r="U28" s="3">
        <v>7044</v>
      </c>
    </row>
    <row r="29" spans="1:46" ht="17.7" thickTop="1" x14ac:dyDescent="0.55000000000000004">
      <c r="C29" s="75"/>
      <c r="D29" s="75"/>
      <c r="E29" s="75"/>
      <c r="F29" s="75"/>
      <c r="G29" s="75"/>
      <c r="H29" s="75"/>
      <c r="I29" s="75"/>
      <c r="J29" s="75"/>
      <c r="K29" s="75"/>
      <c r="L29" s="75"/>
      <c r="M29" s="75"/>
      <c r="N29" s="75"/>
      <c r="O29" s="75"/>
      <c r="T29" s="3" t="s">
        <v>70</v>
      </c>
      <c r="U29" s="3">
        <v>7046</v>
      </c>
    </row>
    <row r="30" spans="1:46" ht="20.25" customHeight="1" x14ac:dyDescent="0.6">
      <c r="A30" s="60" t="s">
        <v>253</v>
      </c>
      <c r="B30" s="65"/>
      <c r="D30" s="75"/>
      <c r="E30" s="75"/>
      <c r="F30" s="75"/>
      <c r="G30" s="75"/>
      <c r="H30" s="75"/>
      <c r="I30" s="75"/>
      <c r="J30" s="75"/>
      <c r="K30" s="75"/>
      <c r="L30" s="75"/>
      <c r="M30" s="75"/>
      <c r="N30" s="75"/>
      <c r="O30" s="75"/>
      <c r="U30" s="3">
        <v>7022</v>
      </c>
    </row>
    <row r="31" spans="1:46" ht="20.25" customHeight="1" x14ac:dyDescent="0.55000000000000004">
      <c r="A31" s="3">
        <v>7006</v>
      </c>
      <c r="B31" s="43" t="str">
        <f>IF(ISTEXT("SC Division-"&amp;VLOOKUP(A31,'Chart of Accounts'!$B$5:$C$50,2,FALSE)),"SC Division-"&amp;VLOOKUP(A31,'Chart of Accounts'!$B$5:$C$50,2,FALSE),"")</f>
        <v>SC Division-Educational Materials</v>
      </c>
      <c r="C31" s="76"/>
      <c r="D31" s="76"/>
      <c r="E31" s="76"/>
      <c r="F31" s="76"/>
      <c r="G31" s="76"/>
      <c r="H31" s="76"/>
      <c r="I31" s="76"/>
      <c r="J31" s="76"/>
      <c r="K31" s="76"/>
      <c r="L31" s="76"/>
      <c r="M31" s="76"/>
      <c r="N31" s="76"/>
      <c r="O31" s="75">
        <f t="shared" ref="O31:O38" si="22">SUM(C31:N31)</f>
        <v>0</v>
      </c>
      <c r="T31" s="3" t="s">
        <v>49</v>
      </c>
      <c r="U31" s="3">
        <v>7024</v>
      </c>
      <c r="AA31" s="3" t="s">
        <v>170</v>
      </c>
      <c r="AB31" s="3" t="str">
        <f t="shared" ref="AB31:AB34" si="23">IF(A31="","",A31&amp;"-000000")</f>
        <v>7006-000000</v>
      </c>
      <c r="AC31" s="3">
        <v>802</v>
      </c>
      <c r="AD31" s="3" t="str">
        <f t="shared" si="2"/>
        <v>035</v>
      </c>
      <c r="AG31" s="3">
        <v>110</v>
      </c>
      <c r="AH31" s="3" t="str">
        <f>Summary!$B$2</f>
        <v>USD</v>
      </c>
      <c r="AI31" s="3">
        <f t="shared" ref="AI31:AI34" si="24">IF(C31="",0,C31)</f>
        <v>0</v>
      </c>
      <c r="AJ31" s="3">
        <f t="shared" ref="AJ31:AJ34" si="25">IF(D31="",0,D31)</f>
        <v>0</v>
      </c>
      <c r="AK31" s="3">
        <f t="shared" ref="AK31:AK34" si="26">IF(E31="",0,E31)</f>
        <v>0</v>
      </c>
      <c r="AL31" s="3">
        <f t="shared" ref="AL31:AL34" si="27">IF(F31="",0,F31)</f>
        <v>0</v>
      </c>
      <c r="AM31" s="3">
        <f t="shared" ref="AM31:AM34" si="28">IF(G31="",0,G31)</f>
        <v>0</v>
      </c>
      <c r="AN31" s="3">
        <f t="shared" ref="AN31:AN34" si="29">IF(H31="",0,H31)</f>
        <v>0</v>
      </c>
      <c r="AO31" s="3">
        <f t="shared" ref="AO31:AO34" si="30">IF(I31="",0,I31)</f>
        <v>0</v>
      </c>
      <c r="AP31" s="3">
        <f t="shared" ref="AP31:AP34" si="31">IF(J31="",0,J31)</f>
        <v>0</v>
      </c>
      <c r="AQ31" s="3">
        <f t="shared" ref="AQ31:AQ34" si="32">IF(K31="",0,K31)</f>
        <v>0</v>
      </c>
      <c r="AR31" s="3">
        <f t="shared" ref="AR31:AR34" si="33">IF(L31="",0,L31)</f>
        <v>0</v>
      </c>
      <c r="AS31" s="3">
        <f t="shared" ref="AS31:AS34" si="34">IF(M31="",0,M31)</f>
        <v>0</v>
      </c>
      <c r="AT31" s="3">
        <f t="shared" ref="AT31:AT34" si="35">IF(N31="",0,N31)</f>
        <v>0</v>
      </c>
    </row>
    <row r="32" spans="1:46" ht="20.25" customHeight="1" x14ac:dyDescent="0.55000000000000004">
      <c r="A32" s="3">
        <v>7010</v>
      </c>
      <c r="B32" s="43" t="str">
        <f>IF(ISTEXT("SC Division-"&amp;VLOOKUP(A32,'Chart of Accounts'!$B$5:$C$50,2,FALSE)),"SC Division-"&amp;VLOOKUP(A32,'Chart of Accounts'!$B$5:$C$50,2,FALSE),"")</f>
        <v>SC Division-Awards Expense (Trophies, Plaques, Ribbons &amp; Certificates)</v>
      </c>
      <c r="C32" s="76"/>
      <c r="D32" s="76"/>
      <c r="E32" s="76"/>
      <c r="F32" s="76"/>
      <c r="G32" s="76"/>
      <c r="H32" s="76"/>
      <c r="I32" s="76">
        <v>300</v>
      </c>
      <c r="J32" s="76"/>
      <c r="K32" s="76"/>
      <c r="L32" s="76"/>
      <c r="M32" s="76"/>
      <c r="N32" s="76"/>
      <c r="O32" s="75">
        <f t="shared" si="22"/>
        <v>300</v>
      </c>
      <c r="T32" s="3" t="s">
        <v>51</v>
      </c>
      <c r="U32" s="3">
        <v>7026</v>
      </c>
      <c r="AA32" s="3" t="s">
        <v>170</v>
      </c>
      <c r="AB32" s="3" t="str">
        <f t="shared" si="23"/>
        <v>7010-000000</v>
      </c>
      <c r="AC32" s="3">
        <v>802</v>
      </c>
      <c r="AD32" s="3" t="str">
        <f t="shared" si="2"/>
        <v>035</v>
      </c>
      <c r="AG32" s="3">
        <v>110</v>
      </c>
      <c r="AH32" s="3" t="str">
        <f>Summary!$B$2</f>
        <v>USD</v>
      </c>
      <c r="AI32" s="3">
        <f t="shared" si="24"/>
        <v>0</v>
      </c>
      <c r="AJ32" s="3">
        <f t="shared" si="25"/>
        <v>0</v>
      </c>
      <c r="AK32" s="3">
        <f t="shared" si="26"/>
        <v>0</v>
      </c>
      <c r="AL32" s="3">
        <f t="shared" si="27"/>
        <v>0</v>
      </c>
      <c r="AM32" s="3">
        <f t="shared" si="28"/>
        <v>0</v>
      </c>
      <c r="AN32" s="3">
        <f t="shared" si="29"/>
        <v>0</v>
      </c>
      <c r="AO32" s="3">
        <f t="shared" si="30"/>
        <v>300</v>
      </c>
      <c r="AP32" s="3">
        <f t="shared" si="31"/>
        <v>0</v>
      </c>
      <c r="AQ32" s="3">
        <f t="shared" si="32"/>
        <v>0</v>
      </c>
      <c r="AR32" s="3">
        <f t="shared" si="33"/>
        <v>0</v>
      </c>
      <c r="AS32" s="3">
        <f t="shared" si="34"/>
        <v>0</v>
      </c>
      <c r="AT32" s="3">
        <f t="shared" si="35"/>
        <v>0</v>
      </c>
    </row>
    <row r="33" spans="1:46" ht="20.25" customHeight="1" x14ac:dyDescent="0.55000000000000004">
      <c r="A33" s="3">
        <v>7012</v>
      </c>
      <c r="B33" s="43" t="str">
        <f>IF(ISTEXT("SC Division-"&amp;VLOOKUP(A33,'Chart of Accounts'!$B$5:$C$50,2,FALSE)),"SC Division-"&amp;VLOOKUP(A33,'Chart of Accounts'!$B$5:$C$50,2,FALSE),"")</f>
        <v>SC Division-Supplies &amp; Stationery Expense</v>
      </c>
      <c r="C33" s="76"/>
      <c r="D33" s="76"/>
      <c r="E33" s="76"/>
      <c r="F33" s="76"/>
      <c r="G33" s="76"/>
      <c r="H33" s="76"/>
      <c r="I33" s="76">
        <v>50</v>
      </c>
      <c r="J33" s="76"/>
      <c r="K33" s="76"/>
      <c r="L33" s="76"/>
      <c r="M33" s="76"/>
      <c r="N33" s="76"/>
      <c r="O33" s="75">
        <f t="shared" si="22"/>
        <v>50</v>
      </c>
      <c r="T33" s="3" t="s">
        <v>53</v>
      </c>
      <c r="U33" s="3">
        <v>7028</v>
      </c>
      <c r="AA33" s="3" t="s">
        <v>170</v>
      </c>
      <c r="AB33" s="3" t="str">
        <f t="shared" si="23"/>
        <v>7012-000000</v>
      </c>
      <c r="AC33" s="3">
        <v>802</v>
      </c>
      <c r="AD33" s="3" t="str">
        <f t="shared" si="2"/>
        <v>035</v>
      </c>
      <c r="AG33" s="3">
        <v>110</v>
      </c>
      <c r="AH33" s="3" t="str">
        <f>Summary!$B$2</f>
        <v>USD</v>
      </c>
      <c r="AI33" s="3">
        <f t="shared" si="24"/>
        <v>0</v>
      </c>
      <c r="AJ33" s="3">
        <f t="shared" si="25"/>
        <v>0</v>
      </c>
      <c r="AK33" s="3">
        <f t="shared" si="26"/>
        <v>0</v>
      </c>
      <c r="AL33" s="3">
        <f t="shared" si="27"/>
        <v>0</v>
      </c>
      <c r="AM33" s="3">
        <f t="shared" si="28"/>
        <v>0</v>
      </c>
      <c r="AN33" s="3">
        <f t="shared" si="29"/>
        <v>0</v>
      </c>
      <c r="AO33" s="3">
        <f t="shared" si="30"/>
        <v>50</v>
      </c>
      <c r="AP33" s="3">
        <f t="shared" si="31"/>
        <v>0</v>
      </c>
      <c r="AQ33" s="3">
        <f t="shared" si="32"/>
        <v>0</v>
      </c>
      <c r="AR33" s="3">
        <f t="shared" si="33"/>
        <v>0</v>
      </c>
      <c r="AS33" s="3">
        <f t="shared" si="34"/>
        <v>0</v>
      </c>
      <c r="AT33" s="3">
        <f t="shared" si="35"/>
        <v>0</v>
      </c>
    </row>
    <row r="34" spans="1:46" ht="20.25" customHeight="1" x14ac:dyDescent="0.55000000000000004">
      <c r="A34" s="3">
        <v>7014</v>
      </c>
      <c r="B34" s="43" t="str">
        <f>IF(ISTEXT("SC Division-"&amp;VLOOKUP(A34,'Chart of Accounts'!$B$5:$C$50,2,FALSE)),"SC Division-"&amp;VLOOKUP(A34,'Chart of Accounts'!$B$5:$C$50,2,FALSE),"")</f>
        <v>SC Division-Room Rental Event Expense</v>
      </c>
      <c r="C34" s="76"/>
      <c r="D34" s="76"/>
      <c r="E34" s="76"/>
      <c r="F34" s="76"/>
      <c r="G34" s="76"/>
      <c r="H34" s="76"/>
      <c r="I34" s="76"/>
      <c r="J34" s="76"/>
      <c r="K34" s="76"/>
      <c r="L34" s="76"/>
      <c r="M34" s="76"/>
      <c r="N34" s="76"/>
      <c r="O34" s="75">
        <f t="shared" si="22"/>
        <v>0</v>
      </c>
      <c r="T34" s="3" t="s">
        <v>55</v>
      </c>
      <c r="U34" s="3">
        <v>7030</v>
      </c>
      <c r="AA34" s="3" t="s">
        <v>170</v>
      </c>
      <c r="AB34" s="3" t="str">
        <f t="shared" si="23"/>
        <v>7014-000000</v>
      </c>
      <c r="AC34" s="3">
        <v>802</v>
      </c>
      <c r="AD34" s="3" t="str">
        <f t="shared" si="2"/>
        <v>035</v>
      </c>
      <c r="AG34" s="3">
        <v>110</v>
      </c>
      <c r="AH34" s="3" t="str">
        <f>Summary!$B$2</f>
        <v>USD</v>
      </c>
      <c r="AI34" s="3">
        <f t="shared" si="24"/>
        <v>0</v>
      </c>
      <c r="AJ34" s="3">
        <f t="shared" si="25"/>
        <v>0</v>
      </c>
      <c r="AK34" s="3">
        <f t="shared" si="26"/>
        <v>0</v>
      </c>
      <c r="AL34" s="3">
        <f t="shared" si="27"/>
        <v>0</v>
      </c>
      <c r="AM34" s="3">
        <f t="shared" si="28"/>
        <v>0</v>
      </c>
      <c r="AN34" s="3">
        <f t="shared" si="29"/>
        <v>0</v>
      </c>
      <c r="AO34" s="3">
        <f t="shared" si="30"/>
        <v>0</v>
      </c>
      <c r="AP34" s="3">
        <f t="shared" si="31"/>
        <v>0</v>
      </c>
      <c r="AQ34" s="3">
        <f t="shared" si="32"/>
        <v>0</v>
      </c>
      <c r="AR34" s="3">
        <f t="shared" si="33"/>
        <v>0</v>
      </c>
      <c r="AS34" s="3">
        <f t="shared" si="34"/>
        <v>0</v>
      </c>
      <c r="AT34" s="3">
        <f t="shared" si="35"/>
        <v>0</v>
      </c>
    </row>
    <row r="35" spans="1:46" ht="20.25" customHeight="1" x14ac:dyDescent="0.55000000000000004">
      <c r="A35" s="3">
        <v>7090</v>
      </c>
      <c r="B35" s="43" t="str">
        <f>IF(ISTEXT("SC Division-"&amp;VLOOKUP(A35,'Chart of Accounts'!$B$5:$C$61,2,FALSE)),"SC Division-"&amp;VLOOKUP(A35,'Chart of Accounts'!$B$5:$C$61,2,FALSE),"")</f>
        <v>SC Division-Equipment Rental</v>
      </c>
      <c r="C35" s="76"/>
      <c r="D35" s="76"/>
      <c r="E35" s="76"/>
      <c r="F35" s="76"/>
      <c r="G35" s="76"/>
      <c r="H35" s="76"/>
      <c r="I35" s="76"/>
      <c r="J35" s="76"/>
      <c r="K35" s="76"/>
      <c r="L35" s="76"/>
      <c r="M35" s="76"/>
      <c r="N35" s="76"/>
      <c r="O35" s="75">
        <f t="shared" si="22"/>
        <v>0</v>
      </c>
      <c r="T35" s="3" t="s">
        <v>57</v>
      </c>
      <c r="U35" s="3">
        <v>7034</v>
      </c>
      <c r="AA35" s="3" t="s">
        <v>170</v>
      </c>
      <c r="AB35" s="3" t="str">
        <f>IF(A35="","",A35&amp;"-000000")</f>
        <v>7090-000000</v>
      </c>
      <c r="AC35" s="3">
        <v>802</v>
      </c>
      <c r="AD35" s="3" t="str">
        <f t="shared" si="2"/>
        <v>035</v>
      </c>
      <c r="AG35" s="3">
        <v>110</v>
      </c>
      <c r="AH35" s="3" t="str">
        <f>Summary!$B$2</f>
        <v>USD</v>
      </c>
      <c r="AI35" s="3">
        <f t="shared" ref="AI35:AT38" si="36">IF(C35="",0,C35)</f>
        <v>0</v>
      </c>
      <c r="AJ35" s="3">
        <f t="shared" si="36"/>
        <v>0</v>
      </c>
      <c r="AK35" s="3">
        <f t="shared" si="36"/>
        <v>0</v>
      </c>
      <c r="AL35" s="3">
        <f t="shared" si="36"/>
        <v>0</v>
      </c>
      <c r="AM35" s="3">
        <f t="shared" si="36"/>
        <v>0</v>
      </c>
      <c r="AN35" s="3">
        <f t="shared" si="36"/>
        <v>0</v>
      </c>
      <c r="AO35" s="3">
        <f t="shared" si="36"/>
        <v>0</v>
      </c>
      <c r="AP35" s="3">
        <f t="shared" si="36"/>
        <v>0</v>
      </c>
      <c r="AQ35" s="3">
        <f t="shared" si="36"/>
        <v>0</v>
      </c>
      <c r="AR35" s="3">
        <f t="shared" si="36"/>
        <v>0</v>
      </c>
      <c r="AS35" s="3">
        <f t="shared" si="36"/>
        <v>0</v>
      </c>
      <c r="AT35" s="3">
        <f t="shared" si="36"/>
        <v>0</v>
      </c>
    </row>
    <row r="36" spans="1:46" ht="20.25" customHeight="1" x14ac:dyDescent="0.55000000000000004">
      <c r="A36" s="83"/>
      <c r="B36" s="43" t="str">
        <f>IF(ISTEXT("SC-"&amp;VLOOKUP(A36,'Chart of Accounts'!$B$5:$C$54,2,FALSE)),"SC-"&amp;VLOOKUP(A36,'Chart of Accounts'!$B$5:$C$54,2,FALSE),"")</f>
        <v/>
      </c>
      <c r="C36" s="76"/>
      <c r="D36" s="76"/>
      <c r="E36" s="76"/>
      <c r="F36" s="76"/>
      <c r="G36" s="76"/>
      <c r="H36" s="76"/>
      <c r="I36" s="76"/>
      <c r="J36" s="76"/>
      <c r="K36" s="76"/>
      <c r="L36" s="76"/>
      <c r="M36" s="76"/>
      <c r="N36" s="76"/>
      <c r="O36" s="75">
        <f t="shared" si="22"/>
        <v>0</v>
      </c>
      <c r="T36" s="3" t="s">
        <v>61</v>
      </c>
      <c r="U36" s="3">
        <v>7036</v>
      </c>
      <c r="AA36" s="3" t="s">
        <v>170</v>
      </c>
      <c r="AB36" s="3" t="str">
        <f t="shared" ref="AB36:AB37" si="37">IF(A36="","",A36&amp;"-000000")</f>
        <v/>
      </c>
      <c r="AC36" s="3">
        <v>802</v>
      </c>
      <c r="AD36" s="3" t="str">
        <f t="shared" si="2"/>
        <v>035</v>
      </c>
      <c r="AG36" s="3">
        <v>110</v>
      </c>
      <c r="AH36" s="3" t="str">
        <f>Summary!$B$2</f>
        <v>USD</v>
      </c>
      <c r="AI36" s="3">
        <f t="shared" si="36"/>
        <v>0</v>
      </c>
      <c r="AJ36" s="3">
        <f t="shared" si="36"/>
        <v>0</v>
      </c>
      <c r="AK36" s="3">
        <f t="shared" si="36"/>
        <v>0</v>
      </c>
      <c r="AL36" s="3">
        <f t="shared" si="36"/>
        <v>0</v>
      </c>
      <c r="AM36" s="3">
        <f t="shared" si="36"/>
        <v>0</v>
      </c>
      <c r="AN36" s="3">
        <f t="shared" si="36"/>
        <v>0</v>
      </c>
      <c r="AO36" s="3">
        <f t="shared" si="36"/>
        <v>0</v>
      </c>
      <c r="AP36" s="3">
        <f t="shared" si="36"/>
        <v>0</v>
      </c>
      <c r="AQ36" s="3">
        <f t="shared" si="36"/>
        <v>0</v>
      </c>
      <c r="AR36" s="3">
        <f t="shared" si="36"/>
        <v>0</v>
      </c>
      <c r="AS36" s="3">
        <f t="shared" si="36"/>
        <v>0</v>
      </c>
      <c r="AT36" s="3">
        <f t="shared" si="36"/>
        <v>0</v>
      </c>
    </row>
    <row r="37" spans="1:46" ht="20.25" customHeight="1" x14ac:dyDescent="0.55000000000000004">
      <c r="A37" s="83"/>
      <c r="B37" s="43" t="str">
        <f>IF(ISTEXT("SC-"&amp;VLOOKUP(A37,'Chart of Accounts'!$B$5:$C$54,2,FALSE)),"SC-"&amp;VLOOKUP(A37,'Chart of Accounts'!$B$5:$C$54,2,FALSE),"")</f>
        <v/>
      </c>
      <c r="C37" s="76"/>
      <c r="D37" s="76"/>
      <c r="E37" s="76"/>
      <c r="F37" s="76"/>
      <c r="G37" s="76"/>
      <c r="H37" s="76"/>
      <c r="I37" s="76"/>
      <c r="J37" s="76"/>
      <c r="K37" s="76"/>
      <c r="L37" s="76"/>
      <c r="M37" s="76"/>
      <c r="N37" s="76"/>
      <c r="O37" s="75">
        <f t="shared" si="22"/>
        <v>0</v>
      </c>
      <c r="T37" s="3" t="s">
        <v>63</v>
      </c>
      <c r="U37" s="3">
        <v>7038</v>
      </c>
      <c r="AA37" s="3" t="s">
        <v>170</v>
      </c>
      <c r="AB37" s="3" t="str">
        <f t="shared" si="37"/>
        <v/>
      </c>
      <c r="AC37" s="3">
        <v>802</v>
      </c>
      <c r="AD37" s="3" t="str">
        <f t="shared" si="2"/>
        <v>035</v>
      </c>
      <c r="AG37" s="3">
        <v>110</v>
      </c>
      <c r="AH37" s="3" t="str">
        <f>Summary!$B$2</f>
        <v>USD</v>
      </c>
      <c r="AI37" s="3">
        <f t="shared" si="36"/>
        <v>0</v>
      </c>
      <c r="AJ37" s="3">
        <f t="shared" si="36"/>
        <v>0</v>
      </c>
      <c r="AK37" s="3">
        <f t="shared" si="36"/>
        <v>0</v>
      </c>
      <c r="AL37" s="3">
        <f t="shared" si="36"/>
        <v>0</v>
      </c>
      <c r="AM37" s="3">
        <f t="shared" si="36"/>
        <v>0</v>
      </c>
      <c r="AN37" s="3">
        <f t="shared" si="36"/>
        <v>0</v>
      </c>
      <c r="AO37" s="3">
        <f t="shared" si="36"/>
        <v>0</v>
      </c>
      <c r="AP37" s="3">
        <f t="shared" si="36"/>
        <v>0</v>
      </c>
      <c r="AQ37" s="3">
        <f t="shared" si="36"/>
        <v>0</v>
      </c>
      <c r="AR37" s="3">
        <f t="shared" si="36"/>
        <v>0</v>
      </c>
      <c r="AS37" s="3">
        <f t="shared" si="36"/>
        <v>0</v>
      </c>
      <c r="AT37" s="3">
        <f t="shared" si="36"/>
        <v>0</v>
      </c>
    </row>
    <row r="38" spans="1:46" ht="20.25" customHeight="1" x14ac:dyDescent="0.55000000000000004">
      <c r="A38" s="83"/>
      <c r="B38" s="43" t="str">
        <f>IF(ISTEXT("SC-"&amp;VLOOKUP(A38,'Chart of Accounts'!$B$5:$C$54,2,FALSE)),"SC-"&amp;VLOOKUP(A38,'Chart of Accounts'!$B$5:$C$54,2,FALSE),"")</f>
        <v/>
      </c>
      <c r="C38" s="76"/>
      <c r="D38" s="76"/>
      <c r="E38" s="76"/>
      <c r="F38" s="76"/>
      <c r="G38" s="76"/>
      <c r="H38" s="76"/>
      <c r="I38" s="76"/>
      <c r="J38" s="76"/>
      <c r="K38" s="76"/>
      <c r="L38" s="76"/>
      <c r="M38" s="76"/>
      <c r="N38" s="76"/>
      <c r="O38" s="75">
        <f t="shared" si="22"/>
        <v>0</v>
      </c>
      <c r="T38" s="3" t="s">
        <v>65</v>
      </c>
      <c r="U38" s="3">
        <v>7040</v>
      </c>
      <c r="AA38" s="3" t="s">
        <v>170</v>
      </c>
      <c r="AB38" s="3" t="str">
        <f>IF(A38="","",A38&amp;"-000000")</f>
        <v/>
      </c>
      <c r="AC38" s="3">
        <v>802</v>
      </c>
      <c r="AD38" s="3" t="str">
        <f t="shared" si="2"/>
        <v>035</v>
      </c>
      <c r="AG38" s="3">
        <v>110</v>
      </c>
      <c r="AH38" s="3" t="str">
        <f>Summary!$B$2</f>
        <v>USD</v>
      </c>
      <c r="AI38" s="3">
        <f t="shared" si="36"/>
        <v>0</v>
      </c>
      <c r="AJ38" s="3">
        <f t="shared" si="36"/>
        <v>0</v>
      </c>
      <c r="AK38" s="3">
        <f t="shared" si="36"/>
        <v>0</v>
      </c>
      <c r="AL38" s="3">
        <f t="shared" si="36"/>
        <v>0</v>
      </c>
      <c r="AM38" s="3">
        <f t="shared" si="36"/>
        <v>0</v>
      </c>
      <c r="AN38" s="3">
        <f t="shared" si="36"/>
        <v>0</v>
      </c>
      <c r="AO38" s="3">
        <f t="shared" si="36"/>
        <v>0</v>
      </c>
      <c r="AP38" s="3">
        <f t="shared" si="36"/>
        <v>0</v>
      </c>
      <c r="AQ38" s="3">
        <f t="shared" si="36"/>
        <v>0</v>
      </c>
      <c r="AR38" s="3">
        <f t="shared" si="36"/>
        <v>0</v>
      </c>
      <c r="AS38" s="3">
        <f t="shared" si="36"/>
        <v>0</v>
      </c>
      <c r="AT38" s="3">
        <f t="shared" si="36"/>
        <v>0</v>
      </c>
    </row>
    <row r="39" spans="1:46" ht="20.25" customHeight="1" thickBot="1" x14ac:dyDescent="0.6">
      <c r="B39" s="3" t="s">
        <v>128</v>
      </c>
      <c r="C39" s="187">
        <f t="shared" ref="C39:O39" si="38">SUM(C31:C38)</f>
        <v>0</v>
      </c>
      <c r="D39" s="187">
        <f t="shared" si="38"/>
        <v>0</v>
      </c>
      <c r="E39" s="187">
        <f t="shared" si="38"/>
        <v>0</v>
      </c>
      <c r="F39" s="187">
        <f t="shared" si="38"/>
        <v>0</v>
      </c>
      <c r="G39" s="187">
        <f t="shared" si="38"/>
        <v>0</v>
      </c>
      <c r="H39" s="187">
        <f t="shared" si="38"/>
        <v>0</v>
      </c>
      <c r="I39" s="187">
        <f t="shared" si="38"/>
        <v>350</v>
      </c>
      <c r="J39" s="187">
        <f t="shared" si="38"/>
        <v>0</v>
      </c>
      <c r="K39" s="187">
        <f t="shared" si="38"/>
        <v>0</v>
      </c>
      <c r="L39" s="187">
        <f t="shared" si="38"/>
        <v>0</v>
      </c>
      <c r="M39" s="187">
        <f t="shared" si="38"/>
        <v>0</v>
      </c>
      <c r="N39" s="187">
        <f t="shared" si="38"/>
        <v>0</v>
      </c>
      <c r="O39" s="187">
        <f t="shared" si="38"/>
        <v>350</v>
      </c>
      <c r="T39" s="3" t="s">
        <v>67</v>
      </c>
      <c r="U39" s="3">
        <v>7042</v>
      </c>
    </row>
    <row r="40" spans="1:46" ht="20.25" customHeight="1" thickTop="1" x14ac:dyDescent="0.55000000000000004">
      <c r="C40" s="75"/>
      <c r="D40" s="75"/>
      <c r="E40" s="75"/>
      <c r="F40" s="75"/>
      <c r="G40" s="75"/>
      <c r="H40" s="75"/>
      <c r="I40" s="75"/>
      <c r="J40" s="75"/>
      <c r="K40" s="75"/>
      <c r="L40" s="75"/>
      <c r="M40" s="75"/>
      <c r="N40" s="75"/>
      <c r="O40" s="75"/>
      <c r="T40" s="3" t="s">
        <v>69</v>
      </c>
      <c r="U40" s="3">
        <v>7044</v>
      </c>
    </row>
    <row r="41" spans="1:46" ht="20.25" customHeight="1" x14ac:dyDescent="0.6">
      <c r="A41" s="60" t="s">
        <v>254</v>
      </c>
      <c r="B41" s="65"/>
      <c r="D41" s="75"/>
      <c r="E41" s="75"/>
      <c r="F41" s="75"/>
      <c r="G41" s="75"/>
      <c r="H41" s="75"/>
      <c r="I41" s="75"/>
      <c r="J41" s="75"/>
      <c r="K41" s="75"/>
      <c r="L41" s="75"/>
      <c r="M41" s="75"/>
      <c r="N41" s="75"/>
      <c r="O41" s="75"/>
      <c r="T41" s="3" t="s">
        <v>70</v>
      </c>
      <c r="U41" s="3">
        <v>7046</v>
      </c>
    </row>
    <row r="42" spans="1:46" x14ac:dyDescent="0.55000000000000004">
      <c r="A42" s="3">
        <v>7006</v>
      </c>
      <c r="B42" s="43" t="str">
        <f>IF(ISTEXT("SC District-"&amp;VLOOKUP(A42,'Chart of Accounts'!$B$5:$C$50,2,FALSE)),"SC District-"&amp;VLOOKUP(A42,'Chart of Accounts'!$B$5:$C$50,2,FALSE),"")</f>
        <v>SC District-Educational Materials</v>
      </c>
      <c r="C42" s="76"/>
      <c r="D42" s="76"/>
      <c r="E42" s="76"/>
      <c r="F42" s="76"/>
      <c r="G42" s="76"/>
      <c r="H42" s="76"/>
      <c r="I42" s="76"/>
      <c r="J42" s="76"/>
      <c r="K42" s="76"/>
      <c r="L42" s="76"/>
      <c r="M42" s="76"/>
      <c r="N42" s="76"/>
      <c r="O42" s="75">
        <f t="shared" si="0"/>
        <v>0</v>
      </c>
      <c r="U42" s="3">
        <v>7022</v>
      </c>
      <c r="AA42" s="3" t="s">
        <v>170</v>
      </c>
      <c r="AB42" s="3" t="str">
        <f t="shared" ref="AB42:AB46" si="39">IF(A42="","",A42&amp;"-000000")</f>
        <v>7006-000000</v>
      </c>
      <c r="AC42" s="3">
        <v>803</v>
      </c>
      <c r="AD42" s="3" t="str">
        <f t="shared" si="2"/>
        <v>035</v>
      </c>
      <c r="AG42" s="3">
        <v>110</v>
      </c>
      <c r="AH42" s="3" t="str">
        <f>Summary!$B$2</f>
        <v>USD</v>
      </c>
      <c r="AI42" s="3">
        <f t="shared" ref="AI42:AT45" si="40">IF(C42="",0,C42)</f>
        <v>0</v>
      </c>
      <c r="AJ42" s="3">
        <f t="shared" si="40"/>
        <v>0</v>
      </c>
      <c r="AK42" s="3">
        <f t="shared" si="40"/>
        <v>0</v>
      </c>
      <c r="AL42" s="3">
        <f t="shared" si="40"/>
        <v>0</v>
      </c>
      <c r="AM42" s="3">
        <f t="shared" si="40"/>
        <v>0</v>
      </c>
      <c r="AN42" s="3">
        <f t="shared" si="40"/>
        <v>0</v>
      </c>
      <c r="AO42" s="3">
        <f t="shared" si="40"/>
        <v>0</v>
      </c>
      <c r="AP42" s="3">
        <f t="shared" si="40"/>
        <v>0</v>
      </c>
      <c r="AQ42" s="3">
        <f t="shared" si="40"/>
        <v>0</v>
      </c>
      <c r="AR42" s="3">
        <f t="shared" si="40"/>
        <v>0</v>
      </c>
      <c r="AS42" s="3">
        <f t="shared" si="40"/>
        <v>0</v>
      </c>
      <c r="AT42" s="3">
        <f t="shared" si="40"/>
        <v>0</v>
      </c>
    </row>
    <row r="43" spans="1:46" ht="21" customHeight="1" x14ac:dyDescent="0.55000000000000004">
      <c r="A43" s="3">
        <v>7010</v>
      </c>
      <c r="B43" s="43" t="str">
        <f>IF(ISTEXT("SC District-"&amp;VLOOKUP(A43,'Chart of Accounts'!$B$5:$C$50,2,FALSE)),"SC District-"&amp;VLOOKUP(A43,'Chart of Accounts'!$B$5:$C$50,2,FALSE),"")</f>
        <v>SC District-Awards Expense (Trophies, Plaques, Ribbons &amp; Certificates)</v>
      </c>
      <c r="C43" s="76"/>
      <c r="D43" s="76"/>
      <c r="E43" s="76"/>
      <c r="F43" s="76"/>
      <c r="G43" s="76"/>
      <c r="H43" s="76"/>
      <c r="I43" s="76">
        <v>200</v>
      </c>
      <c r="J43" s="76"/>
      <c r="K43" s="76"/>
      <c r="L43" s="76"/>
      <c r="M43" s="76"/>
      <c r="N43" s="76"/>
      <c r="O43" s="75">
        <f t="shared" si="0"/>
        <v>200</v>
      </c>
      <c r="T43" s="3" t="s">
        <v>49</v>
      </c>
      <c r="U43" s="3">
        <v>7024</v>
      </c>
      <c r="AA43" s="3" t="s">
        <v>170</v>
      </c>
      <c r="AB43" s="3" t="str">
        <f t="shared" si="39"/>
        <v>7010-000000</v>
      </c>
      <c r="AC43" s="3">
        <v>803</v>
      </c>
      <c r="AD43" s="3" t="str">
        <f t="shared" si="2"/>
        <v>035</v>
      </c>
      <c r="AG43" s="3">
        <v>110</v>
      </c>
      <c r="AH43" s="3" t="str">
        <f>Summary!$B$2</f>
        <v>USD</v>
      </c>
      <c r="AI43" s="3">
        <f t="shared" si="40"/>
        <v>0</v>
      </c>
      <c r="AJ43" s="3">
        <f t="shared" si="40"/>
        <v>0</v>
      </c>
      <c r="AK43" s="3">
        <f t="shared" si="40"/>
        <v>0</v>
      </c>
      <c r="AL43" s="3">
        <f t="shared" si="40"/>
        <v>0</v>
      </c>
      <c r="AM43" s="3">
        <f t="shared" si="40"/>
        <v>0</v>
      </c>
      <c r="AN43" s="3">
        <f t="shared" si="40"/>
        <v>0</v>
      </c>
      <c r="AO43" s="3">
        <f t="shared" si="40"/>
        <v>200</v>
      </c>
      <c r="AP43" s="3">
        <f t="shared" si="40"/>
        <v>0</v>
      </c>
      <c r="AQ43" s="3">
        <f t="shared" si="40"/>
        <v>0</v>
      </c>
      <c r="AR43" s="3">
        <f t="shared" si="40"/>
        <v>0</v>
      </c>
      <c r="AS43" s="3">
        <f t="shared" si="40"/>
        <v>0</v>
      </c>
      <c r="AT43" s="3">
        <f t="shared" si="40"/>
        <v>0</v>
      </c>
    </row>
    <row r="44" spans="1:46" ht="21" customHeight="1" x14ac:dyDescent="0.55000000000000004">
      <c r="A44" s="3">
        <v>7012</v>
      </c>
      <c r="B44" s="43" t="str">
        <f>IF(ISTEXT("SC District-"&amp;VLOOKUP(A44,'Chart of Accounts'!$B$5:$C$50,2,FALSE)),"SC District-"&amp;VLOOKUP(A44,'Chart of Accounts'!$B$5:$C$50,2,FALSE),"")</f>
        <v>SC District-Supplies &amp; Stationery Expense</v>
      </c>
      <c r="C44" s="76"/>
      <c r="D44" s="76"/>
      <c r="E44" s="76"/>
      <c r="F44" s="76"/>
      <c r="G44" s="76"/>
      <c r="H44" s="76"/>
      <c r="I44" s="76"/>
      <c r="J44" s="76"/>
      <c r="K44" s="76"/>
      <c r="L44" s="76"/>
      <c r="M44" s="76"/>
      <c r="N44" s="76"/>
      <c r="O44" s="75">
        <f t="shared" si="0"/>
        <v>0</v>
      </c>
      <c r="T44" s="3" t="s">
        <v>51</v>
      </c>
      <c r="U44" s="3">
        <v>7026</v>
      </c>
      <c r="AA44" s="3" t="s">
        <v>170</v>
      </c>
      <c r="AB44" s="3" t="str">
        <f t="shared" si="39"/>
        <v>7012-000000</v>
      </c>
      <c r="AC44" s="3">
        <v>803</v>
      </c>
      <c r="AD44" s="3" t="str">
        <f t="shared" si="2"/>
        <v>035</v>
      </c>
      <c r="AG44" s="3">
        <v>110</v>
      </c>
      <c r="AH44" s="3" t="str">
        <f>Summary!$B$2</f>
        <v>USD</v>
      </c>
      <c r="AI44" s="3">
        <f t="shared" si="40"/>
        <v>0</v>
      </c>
      <c r="AJ44" s="3">
        <f t="shared" si="40"/>
        <v>0</v>
      </c>
      <c r="AK44" s="3">
        <f t="shared" si="40"/>
        <v>0</v>
      </c>
      <c r="AL44" s="3">
        <f t="shared" si="40"/>
        <v>0</v>
      </c>
      <c r="AM44" s="3">
        <f t="shared" si="40"/>
        <v>0</v>
      </c>
      <c r="AN44" s="3">
        <f t="shared" si="40"/>
        <v>0</v>
      </c>
      <c r="AO44" s="3">
        <f t="shared" si="40"/>
        <v>0</v>
      </c>
      <c r="AP44" s="3">
        <f t="shared" si="40"/>
        <v>0</v>
      </c>
      <c r="AQ44" s="3">
        <f t="shared" si="40"/>
        <v>0</v>
      </c>
      <c r="AR44" s="3">
        <f t="shared" si="40"/>
        <v>0</v>
      </c>
      <c r="AS44" s="3">
        <f t="shared" si="40"/>
        <v>0</v>
      </c>
      <c r="AT44" s="3">
        <f t="shared" si="40"/>
        <v>0</v>
      </c>
    </row>
    <row r="45" spans="1:46" ht="18.75" customHeight="1" x14ac:dyDescent="0.55000000000000004">
      <c r="A45" s="3">
        <v>7014</v>
      </c>
      <c r="B45" s="43" t="str">
        <f>IF(ISTEXT("SC District-"&amp;VLOOKUP(A45,'Chart of Accounts'!$B$5:$C$50,2,FALSE)),"SC District-"&amp;VLOOKUP(A45,'Chart of Accounts'!$B$5:$C$50,2,FALSE),"")</f>
        <v>SC District-Room Rental Event Expense</v>
      </c>
      <c r="C45" s="76"/>
      <c r="D45" s="76"/>
      <c r="E45" s="76"/>
      <c r="F45" s="76"/>
      <c r="G45" s="76"/>
      <c r="H45" s="76"/>
      <c r="I45" s="76"/>
      <c r="J45" s="76"/>
      <c r="K45" s="76"/>
      <c r="L45" s="76"/>
      <c r="M45" s="76"/>
      <c r="N45" s="76"/>
      <c r="O45" s="75">
        <f t="shared" si="0"/>
        <v>0</v>
      </c>
      <c r="T45" s="3" t="s">
        <v>53</v>
      </c>
      <c r="U45" s="3">
        <v>7028</v>
      </c>
      <c r="AA45" s="3" t="s">
        <v>170</v>
      </c>
      <c r="AB45" s="3" t="str">
        <f t="shared" si="39"/>
        <v>7014-000000</v>
      </c>
      <c r="AC45" s="3">
        <v>803</v>
      </c>
      <c r="AD45" s="3" t="str">
        <f t="shared" si="2"/>
        <v>035</v>
      </c>
      <c r="AG45" s="3">
        <v>110</v>
      </c>
      <c r="AH45" s="3" t="str">
        <f>Summary!$B$2</f>
        <v>USD</v>
      </c>
      <c r="AI45" s="3">
        <f t="shared" si="40"/>
        <v>0</v>
      </c>
      <c r="AJ45" s="3">
        <f t="shared" si="40"/>
        <v>0</v>
      </c>
      <c r="AK45" s="3">
        <f t="shared" si="40"/>
        <v>0</v>
      </c>
      <c r="AL45" s="3">
        <f t="shared" si="40"/>
        <v>0</v>
      </c>
      <c r="AM45" s="3">
        <f t="shared" si="40"/>
        <v>0</v>
      </c>
      <c r="AN45" s="3">
        <f t="shared" si="40"/>
        <v>0</v>
      </c>
      <c r="AO45" s="3">
        <f t="shared" si="40"/>
        <v>0</v>
      </c>
      <c r="AP45" s="3">
        <f t="shared" si="40"/>
        <v>0</v>
      </c>
      <c r="AQ45" s="3">
        <f t="shared" si="40"/>
        <v>0</v>
      </c>
      <c r="AR45" s="3">
        <f t="shared" si="40"/>
        <v>0</v>
      </c>
      <c r="AS45" s="3">
        <f t="shared" si="40"/>
        <v>0</v>
      </c>
      <c r="AT45" s="3">
        <f t="shared" si="40"/>
        <v>0</v>
      </c>
    </row>
    <row r="46" spans="1:46" x14ac:dyDescent="0.55000000000000004">
      <c r="A46" s="3">
        <v>7090</v>
      </c>
      <c r="B46" s="43" t="str">
        <f>IF(ISTEXT("SC District-"&amp;VLOOKUP(A46,'Chart of Accounts'!$B$5:$C$61,2,FALSE)),"SC District-"&amp;VLOOKUP(A46,'Chart of Accounts'!$B$5:$C$61,2,FALSE),"")</f>
        <v>SC District-Equipment Rental</v>
      </c>
      <c r="C46" s="76"/>
      <c r="D46" s="76"/>
      <c r="E46" s="76"/>
      <c r="F46" s="76"/>
      <c r="G46" s="76"/>
      <c r="H46" s="76"/>
      <c r="I46" s="76"/>
      <c r="J46" s="76"/>
      <c r="K46" s="76"/>
      <c r="L46" s="76"/>
      <c r="M46" s="76"/>
      <c r="N46" s="76"/>
      <c r="O46" s="75">
        <f t="shared" si="0"/>
        <v>0</v>
      </c>
      <c r="T46" s="3" t="s">
        <v>55</v>
      </c>
      <c r="U46" s="3">
        <v>7030</v>
      </c>
      <c r="AA46" s="3" t="s">
        <v>170</v>
      </c>
      <c r="AB46" s="3" t="str">
        <f t="shared" si="39"/>
        <v>7090-000000</v>
      </c>
      <c r="AC46" s="3">
        <v>803</v>
      </c>
      <c r="AD46" s="3" t="str">
        <f t="shared" si="2"/>
        <v>035</v>
      </c>
      <c r="AG46" s="3">
        <v>110</v>
      </c>
      <c r="AH46" s="3" t="str">
        <f>Summary!$B$2</f>
        <v>USD</v>
      </c>
      <c r="AI46" s="3">
        <f t="shared" ref="AI46:AT47" si="41">IF(C46="",0,C46)</f>
        <v>0</v>
      </c>
      <c r="AJ46" s="3">
        <f t="shared" si="41"/>
        <v>0</v>
      </c>
      <c r="AK46" s="3">
        <f t="shared" si="41"/>
        <v>0</v>
      </c>
      <c r="AL46" s="3">
        <f t="shared" si="41"/>
        <v>0</v>
      </c>
      <c r="AM46" s="3">
        <f t="shared" si="41"/>
        <v>0</v>
      </c>
      <c r="AN46" s="3">
        <f t="shared" si="41"/>
        <v>0</v>
      </c>
      <c r="AO46" s="3">
        <f t="shared" si="41"/>
        <v>0</v>
      </c>
      <c r="AP46" s="3">
        <f t="shared" si="41"/>
        <v>0</v>
      </c>
      <c r="AQ46" s="3">
        <f t="shared" si="41"/>
        <v>0</v>
      </c>
      <c r="AR46" s="3">
        <f t="shared" si="41"/>
        <v>0</v>
      </c>
      <c r="AS46" s="3">
        <f t="shared" si="41"/>
        <v>0</v>
      </c>
      <c r="AT46" s="3">
        <f t="shared" si="41"/>
        <v>0</v>
      </c>
    </row>
    <row r="47" spans="1:46" x14ac:dyDescent="0.55000000000000004">
      <c r="A47" s="83"/>
      <c r="B47" s="43" t="str">
        <f>IF(ISTEXT("SC-"&amp;VLOOKUP(A47,'Chart of Accounts'!$B$5:$C$54,2,FALSE)),"SC-"&amp;VLOOKUP(A47,'Chart of Accounts'!$B$5:$C$54,2,FALSE),"")</f>
        <v/>
      </c>
      <c r="C47" s="76"/>
      <c r="D47" s="76"/>
      <c r="E47" s="76"/>
      <c r="F47" s="76"/>
      <c r="G47" s="76"/>
      <c r="H47" s="76"/>
      <c r="I47" s="76"/>
      <c r="J47" s="76"/>
      <c r="K47" s="76"/>
      <c r="L47" s="76"/>
      <c r="M47" s="76"/>
      <c r="N47" s="76"/>
      <c r="O47" s="75">
        <f t="shared" si="0"/>
        <v>0</v>
      </c>
      <c r="T47" s="3" t="s">
        <v>57</v>
      </c>
      <c r="U47" s="3">
        <v>7034</v>
      </c>
      <c r="AA47" s="3" t="s">
        <v>170</v>
      </c>
      <c r="AB47" s="3" t="str">
        <f t="shared" ref="AB47:AB49" si="42">IF(A47="","",A47&amp;"-000000")</f>
        <v/>
      </c>
      <c r="AC47" s="3">
        <v>803</v>
      </c>
      <c r="AD47" s="3" t="str">
        <f t="shared" si="2"/>
        <v>035</v>
      </c>
      <c r="AG47" s="3">
        <v>110</v>
      </c>
      <c r="AH47" s="3" t="str">
        <f>Summary!$B$2</f>
        <v>USD</v>
      </c>
      <c r="AI47" s="3">
        <f t="shared" si="41"/>
        <v>0</v>
      </c>
      <c r="AJ47" s="3">
        <f t="shared" si="41"/>
        <v>0</v>
      </c>
      <c r="AK47" s="3">
        <f t="shared" si="41"/>
        <v>0</v>
      </c>
      <c r="AL47" s="3">
        <f t="shared" si="41"/>
        <v>0</v>
      </c>
      <c r="AM47" s="3">
        <f t="shared" si="41"/>
        <v>0</v>
      </c>
      <c r="AN47" s="3">
        <f t="shared" si="41"/>
        <v>0</v>
      </c>
      <c r="AO47" s="3">
        <f t="shared" si="41"/>
        <v>0</v>
      </c>
      <c r="AP47" s="3">
        <f t="shared" si="41"/>
        <v>0</v>
      </c>
      <c r="AQ47" s="3">
        <f t="shared" si="41"/>
        <v>0</v>
      </c>
      <c r="AR47" s="3">
        <f t="shared" si="41"/>
        <v>0</v>
      </c>
      <c r="AS47" s="3">
        <f t="shared" si="41"/>
        <v>0</v>
      </c>
      <c r="AT47" s="3">
        <f t="shared" si="41"/>
        <v>0</v>
      </c>
    </row>
    <row r="48" spans="1:46" x14ac:dyDescent="0.55000000000000004">
      <c r="A48" s="83"/>
      <c r="B48" s="43" t="str">
        <f>IF(ISTEXT("SC-"&amp;VLOOKUP(A48,'Chart of Accounts'!$B$5:$C$54,2,FALSE)),"SC-"&amp;VLOOKUP(A48,'Chart of Accounts'!$B$5:$C$54,2,FALSE),"")</f>
        <v/>
      </c>
      <c r="C48" s="76"/>
      <c r="D48" s="76"/>
      <c r="E48" s="76"/>
      <c r="F48" s="76"/>
      <c r="G48" s="76"/>
      <c r="H48" s="76"/>
      <c r="I48" s="76"/>
      <c r="J48" s="76"/>
      <c r="K48" s="76"/>
      <c r="L48" s="76"/>
      <c r="M48" s="76"/>
      <c r="N48" s="76"/>
      <c r="O48" s="75">
        <f t="shared" ref="O48" si="43">SUM(C48:N48)</f>
        <v>0</v>
      </c>
      <c r="T48" s="3" t="s">
        <v>61</v>
      </c>
      <c r="U48" s="3">
        <v>7036</v>
      </c>
      <c r="AA48" s="3" t="s">
        <v>170</v>
      </c>
      <c r="AB48" s="3" t="str">
        <f t="shared" si="42"/>
        <v/>
      </c>
      <c r="AC48" s="3">
        <v>803</v>
      </c>
      <c r="AD48" s="3" t="str">
        <f t="shared" si="2"/>
        <v>035</v>
      </c>
      <c r="AG48" s="3">
        <v>110</v>
      </c>
      <c r="AH48" s="3" t="str">
        <f>Summary!$B$2</f>
        <v>USD</v>
      </c>
      <c r="AI48" s="3">
        <f t="shared" ref="AI48:AI49" si="44">IF(C48="",0,C48)</f>
        <v>0</v>
      </c>
      <c r="AJ48" s="3">
        <f t="shared" ref="AJ48:AJ49" si="45">IF(D48="",0,D48)</f>
        <v>0</v>
      </c>
      <c r="AK48" s="3">
        <f t="shared" ref="AK48:AK49" si="46">IF(E48="",0,E48)</f>
        <v>0</v>
      </c>
      <c r="AL48" s="3">
        <f t="shared" ref="AL48:AL49" si="47">IF(F48="",0,F48)</f>
        <v>0</v>
      </c>
      <c r="AM48" s="3">
        <f t="shared" ref="AM48:AM49" si="48">IF(G48="",0,G48)</f>
        <v>0</v>
      </c>
      <c r="AN48" s="3">
        <f t="shared" ref="AN48:AN49" si="49">IF(H48="",0,H48)</f>
        <v>0</v>
      </c>
      <c r="AO48" s="3">
        <f t="shared" ref="AO48:AO49" si="50">IF(I48="",0,I48)</f>
        <v>0</v>
      </c>
      <c r="AP48" s="3">
        <f t="shared" ref="AP48:AP49" si="51">IF(J48="",0,J48)</f>
        <v>0</v>
      </c>
      <c r="AQ48" s="3">
        <f t="shared" ref="AQ48:AQ49" si="52">IF(K48="",0,K48)</f>
        <v>0</v>
      </c>
      <c r="AR48" s="3">
        <f t="shared" ref="AR48:AR49" si="53">IF(L48="",0,L48)</f>
        <v>0</v>
      </c>
      <c r="AS48" s="3">
        <f t="shared" ref="AS48:AS49" si="54">IF(M48="",0,M48)</f>
        <v>0</v>
      </c>
      <c r="AT48" s="3">
        <f t="shared" ref="AT48:AT49" si="55">IF(N48="",0,N48)</f>
        <v>0</v>
      </c>
    </row>
    <row r="49" spans="1:46" x14ac:dyDescent="0.55000000000000004">
      <c r="A49" s="83"/>
      <c r="B49" s="43" t="str">
        <f>IF(ISTEXT("SC-"&amp;VLOOKUP(A49,'Chart of Accounts'!$B$5:$C$54,2,FALSE)),"SC-"&amp;VLOOKUP(A49,'Chart of Accounts'!$B$5:$C$54,2,FALSE),"")</f>
        <v/>
      </c>
      <c r="C49" s="76"/>
      <c r="D49" s="76"/>
      <c r="E49" s="76"/>
      <c r="F49" s="76"/>
      <c r="G49" s="76"/>
      <c r="H49" s="76"/>
      <c r="I49" s="76"/>
      <c r="J49" s="76"/>
      <c r="K49" s="76"/>
      <c r="L49" s="76"/>
      <c r="M49" s="76"/>
      <c r="N49" s="76"/>
      <c r="O49" s="75">
        <f t="shared" si="0"/>
        <v>0</v>
      </c>
      <c r="T49" s="3" t="s">
        <v>63</v>
      </c>
      <c r="U49" s="3">
        <v>7038</v>
      </c>
      <c r="AA49" s="3" t="s">
        <v>170</v>
      </c>
      <c r="AB49" s="3" t="str">
        <f t="shared" si="42"/>
        <v/>
      </c>
      <c r="AC49" s="3">
        <v>803</v>
      </c>
      <c r="AD49" s="3" t="str">
        <f t="shared" si="2"/>
        <v>035</v>
      </c>
      <c r="AG49" s="3">
        <v>110</v>
      </c>
      <c r="AH49" s="3" t="str">
        <f>Summary!$B$2</f>
        <v>USD</v>
      </c>
      <c r="AI49" s="3">
        <f t="shared" si="44"/>
        <v>0</v>
      </c>
      <c r="AJ49" s="3">
        <f t="shared" si="45"/>
        <v>0</v>
      </c>
      <c r="AK49" s="3">
        <f t="shared" si="46"/>
        <v>0</v>
      </c>
      <c r="AL49" s="3">
        <f t="shared" si="47"/>
        <v>0</v>
      </c>
      <c r="AM49" s="3">
        <f t="shared" si="48"/>
        <v>0</v>
      </c>
      <c r="AN49" s="3">
        <f t="shared" si="49"/>
        <v>0</v>
      </c>
      <c r="AO49" s="3">
        <f t="shared" si="50"/>
        <v>0</v>
      </c>
      <c r="AP49" s="3">
        <f t="shared" si="51"/>
        <v>0</v>
      </c>
      <c r="AQ49" s="3">
        <f t="shared" si="52"/>
        <v>0</v>
      </c>
      <c r="AR49" s="3">
        <f t="shared" si="53"/>
        <v>0</v>
      </c>
      <c r="AS49" s="3">
        <f t="shared" si="54"/>
        <v>0</v>
      </c>
      <c r="AT49" s="3">
        <f t="shared" si="55"/>
        <v>0</v>
      </c>
    </row>
    <row r="50" spans="1:46" ht="17.7" thickBot="1" x14ac:dyDescent="0.6">
      <c r="B50" s="3" t="s">
        <v>128</v>
      </c>
      <c r="C50" s="187">
        <f t="shared" ref="C50:O50" si="56">SUM(C42:C49)</f>
        <v>0</v>
      </c>
      <c r="D50" s="187">
        <f t="shared" si="56"/>
        <v>0</v>
      </c>
      <c r="E50" s="187">
        <f t="shared" si="56"/>
        <v>0</v>
      </c>
      <c r="F50" s="187">
        <f t="shared" si="56"/>
        <v>0</v>
      </c>
      <c r="G50" s="187">
        <f t="shared" si="56"/>
        <v>0</v>
      </c>
      <c r="H50" s="187">
        <f t="shared" si="56"/>
        <v>0</v>
      </c>
      <c r="I50" s="187">
        <f t="shared" si="56"/>
        <v>200</v>
      </c>
      <c r="J50" s="187">
        <f t="shared" si="56"/>
        <v>0</v>
      </c>
      <c r="K50" s="187">
        <f t="shared" si="56"/>
        <v>0</v>
      </c>
      <c r="L50" s="187">
        <f t="shared" si="56"/>
        <v>0</v>
      </c>
      <c r="M50" s="187">
        <f t="shared" si="56"/>
        <v>0</v>
      </c>
      <c r="N50" s="187">
        <f t="shared" si="56"/>
        <v>0</v>
      </c>
      <c r="O50" s="187">
        <f t="shared" si="56"/>
        <v>200</v>
      </c>
      <c r="T50" s="3" t="s">
        <v>65</v>
      </c>
      <c r="U50" s="3">
        <v>7040</v>
      </c>
    </row>
    <row r="51" spans="1:46" ht="17.7" thickTop="1" x14ac:dyDescent="0.55000000000000004">
      <c r="T51" s="3" t="s">
        <v>67</v>
      </c>
      <c r="U51" s="3">
        <v>7042</v>
      </c>
    </row>
    <row r="52" spans="1:46" x14ac:dyDescent="0.55000000000000004">
      <c r="T52" s="3" t="s">
        <v>69</v>
      </c>
      <c r="U52" s="3">
        <v>7044</v>
      </c>
    </row>
    <row r="53" spans="1:46" ht="17.7" thickBot="1" x14ac:dyDescent="0.6">
      <c r="B53" s="3" t="s">
        <v>128</v>
      </c>
      <c r="C53" s="187">
        <f t="shared" ref="C53:N53" si="57">C28+C39+C50</f>
        <v>0</v>
      </c>
      <c r="D53" s="187">
        <f t="shared" si="57"/>
        <v>0</v>
      </c>
      <c r="E53" s="187">
        <f t="shared" si="57"/>
        <v>0</v>
      </c>
      <c r="F53" s="187">
        <f t="shared" si="57"/>
        <v>0</v>
      </c>
      <c r="G53" s="187">
        <f t="shared" si="57"/>
        <v>0</v>
      </c>
      <c r="H53" s="187">
        <f t="shared" si="57"/>
        <v>0</v>
      </c>
      <c r="I53" s="187">
        <f t="shared" si="57"/>
        <v>1620</v>
      </c>
      <c r="J53" s="187">
        <f t="shared" si="57"/>
        <v>0</v>
      </c>
      <c r="K53" s="187">
        <f t="shared" si="57"/>
        <v>0</v>
      </c>
      <c r="L53" s="187">
        <f t="shared" si="57"/>
        <v>0</v>
      </c>
      <c r="M53" s="187">
        <f t="shared" si="57"/>
        <v>0</v>
      </c>
      <c r="N53" s="187">
        <f t="shared" si="57"/>
        <v>0</v>
      </c>
      <c r="O53" s="187">
        <f>SUM(C53:N53)</f>
        <v>1620</v>
      </c>
      <c r="T53" s="3" t="s">
        <v>70</v>
      </c>
      <c r="U53" s="3">
        <v>7046</v>
      </c>
    </row>
    <row r="54" spans="1:46" ht="17.7" thickTop="1" x14ac:dyDescent="0.55000000000000004">
      <c r="T54" s="3" t="s">
        <v>72</v>
      </c>
      <c r="U54" s="3">
        <v>7048</v>
      </c>
    </row>
    <row r="55" spans="1:46" ht="18" thickBot="1" x14ac:dyDescent="0.65">
      <c r="A55" s="3" t="s">
        <v>200</v>
      </c>
      <c r="C55" s="143">
        <f t="shared" ref="C55:O55" si="58">C17-C50-C28-C39</f>
        <v>0</v>
      </c>
      <c r="D55" s="143">
        <f t="shared" si="58"/>
        <v>0</v>
      </c>
      <c r="E55" s="143">
        <f t="shared" si="58"/>
        <v>0</v>
      </c>
      <c r="F55" s="143">
        <f t="shared" si="58"/>
        <v>0</v>
      </c>
      <c r="G55" s="143">
        <f t="shared" si="58"/>
        <v>0</v>
      </c>
      <c r="H55" s="143">
        <f t="shared" si="58"/>
        <v>0</v>
      </c>
      <c r="I55" s="143">
        <f t="shared" si="58"/>
        <v>-1620</v>
      </c>
      <c r="J55" s="143">
        <f t="shared" si="58"/>
        <v>0</v>
      </c>
      <c r="K55" s="143">
        <f t="shared" si="58"/>
        <v>0</v>
      </c>
      <c r="L55" s="143">
        <f t="shared" si="58"/>
        <v>0</v>
      </c>
      <c r="M55" s="143">
        <f t="shared" si="58"/>
        <v>0</v>
      </c>
      <c r="N55" s="143">
        <f t="shared" si="58"/>
        <v>0</v>
      </c>
      <c r="O55" s="143">
        <f t="shared" si="58"/>
        <v>-1620</v>
      </c>
      <c r="T55" s="3" t="s">
        <v>74</v>
      </c>
      <c r="U55" s="3">
        <v>7050</v>
      </c>
    </row>
    <row r="56" spans="1:46" ht="17.7" thickTop="1" x14ac:dyDescent="0.55000000000000004">
      <c r="T56" s="3" t="s">
        <v>76</v>
      </c>
      <c r="U56" s="3">
        <v>7052</v>
      </c>
    </row>
    <row r="57" spans="1:46" x14ac:dyDescent="0.55000000000000004">
      <c r="T57" s="3" t="s">
        <v>78</v>
      </c>
      <c r="U57" s="3">
        <v>7070</v>
      </c>
    </row>
    <row r="58" spans="1:46" ht="17.7" x14ac:dyDescent="0.6">
      <c r="C58" s="60" t="s">
        <v>528</v>
      </c>
      <c r="T58" s="3" t="s">
        <v>79</v>
      </c>
      <c r="U58" s="3">
        <v>7072</v>
      </c>
    </row>
    <row r="59" spans="1:46" ht="21.75" customHeight="1" x14ac:dyDescent="0.55000000000000004">
      <c r="C59" s="288" t="s">
        <v>668</v>
      </c>
      <c r="D59" s="289"/>
      <c r="E59" s="289"/>
      <c r="F59" s="289"/>
      <c r="G59" s="289"/>
      <c r="H59" s="289"/>
      <c r="I59" s="289"/>
      <c r="J59" s="289"/>
      <c r="K59" s="289"/>
      <c r="L59" s="289"/>
      <c r="M59" s="289"/>
      <c r="N59" s="289"/>
      <c r="T59" s="3" t="s">
        <v>81</v>
      </c>
      <c r="U59" s="3">
        <v>7080</v>
      </c>
    </row>
    <row r="60" spans="1:46" ht="286.5" customHeight="1" x14ac:dyDescent="0.55000000000000004">
      <c r="C60" s="285" t="s">
        <v>739</v>
      </c>
      <c r="D60" s="286"/>
      <c r="E60" s="286"/>
      <c r="F60" s="286"/>
      <c r="G60" s="286"/>
      <c r="H60" s="286"/>
      <c r="I60" s="286"/>
      <c r="J60" s="286"/>
      <c r="K60" s="286"/>
      <c r="L60" s="286"/>
      <c r="M60" s="286"/>
      <c r="N60" s="287"/>
      <c r="T60" s="3" t="s">
        <v>83</v>
      </c>
      <c r="U60" s="3">
        <v>7082</v>
      </c>
    </row>
    <row r="61" spans="1:46" x14ac:dyDescent="0.55000000000000004">
      <c r="C61" s="61" t="str">
        <f>IF(C60="","***Please complete the above Narratives for this budget category","")</f>
        <v/>
      </c>
      <c r="T61" s="3" t="s">
        <v>85</v>
      </c>
      <c r="U61" s="3">
        <v>7084</v>
      </c>
    </row>
    <row r="62" spans="1:46" ht="17.7" thickBot="1" x14ac:dyDescent="0.6">
      <c r="T62" s="3" t="s">
        <v>87</v>
      </c>
      <c r="U62" s="3">
        <v>7088</v>
      </c>
    </row>
    <row r="63" spans="1:46" ht="18" thickBot="1" x14ac:dyDescent="0.6">
      <c r="C63" s="293" t="s">
        <v>529</v>
      </c>
      <c r="D63" s="294"/>
      <c r="E63" s="294"/>
      <c r="F63" s="294"/>
      <c r="G63" s="294"/>
      <c r="H63" s="294"/>
      <c r="I63" s="294"/>
      <c r="J63" s="294"/>
      <c r="K63" s="294"/>
      <c r="L63" s="294"/>
      <c r="M63" s="294"/>
      <c r="N63" s="295"/>
      <c r="T63" s="3" t="s">
        <v>89</v>
      </c>
      <c r="U63" s="3">
        <v>7090</v>
      </c>
    </row>
    <row r="64" spans="1:46" ht="17.7" x14ac:dyDescent="0.55000000000000004">
      <c r="C64" s="144" t="s">
        <v>541</v>
      </c>
      <c r="D64" s="52"/>
      <c r="E64" s="52"/>
      <c r="F64" s="52"/>
      <c r="G64" s="52"/>
      <c r="H64" s="52"/>
      <c r="I64" s="52"/>
      <c r="J64" s="52"/>
      <c r="K64" s="52"/>
      <c r="L64" s="52"/>
      <c r="M64" s="52"/>
      <c r="N64" s="53"/>
      <c r="T64" s="3" t="s">
        <v>91</v>
      </c>
    </row>
    <row r="65" spans="3:20" ht="18" customHeight="1" x14ac:dyDescent="0.55000000000000004">
      <c r="C65" s="54"/>
      <c r="D65" s="299" t="s">
        <v>557</v>
      </c>
      <c r="E65" s="299"/>
      <c r="F65" s="299"/>
      <c r="G65" s="299"/>
      <c r="H65" s="299"/>
      <c r="I65" s="299"/>
      <c r="J65" s="299"/>
      <c r="K65" s="299"/>
      <c r="L65" s="299"/>
      <c r="M65" s="299"/>
      <c r="N65" s="333"/>
      <c r="T65" s="3" t="s">
        <v>93</v>
      </c>
    </row>
    <row r="66" spans="3:20" ht="17.7" x14ac:dyDescent="0.55000000000000004">
      <c r="C66" s="147" t="s">
        <v>530</v>
      </c>
      <c r="D66" s="148"/>
      <c r="E66" s="148"/>
      <c r="F66" s="148"/>
      <c r="G66" s="148"/>
      <c r="H66" s="148"/>
      <c r="I66" s="148"/>
      <c r="J66" s="148"/>
      <c r="K66" s="148"/>
      <c r="L66" s="148"/>
      <c r="M66" s="148"/>
      <c r="N66" s="149"/>
      <c r="T66" s="3" t="s">
        <v>95</v>
      </c>
    </row>
    <row r="67" spans="3:20" ht="18" customHeight="1" x14ac:dyDescent="0.55000000000000004">
      <c r="C67" s="102"/>
      <c r="D67" s="296" t="s">
        <v>534</v>
      </c>
      <c r="E67" s="296"/>
      <c r="F67" s="296"/>
      <c r="G67" s="296"/>
      <c r="H67" s="296"/>
      <c r="I67" s="296"/>
      <c r="J67" s="296"/>
      <c r="K67" s="296"/>
      <c r="L67" s="296"/>
      <c r="M67" s="296"/>
      <c r="N67" s="340"/>
      <c r="T67" s="3">
        <f>'Chart of Accounts'!I38</f>
        <v>0</v>
      </c>
    </row>
    <row r="68" spans="3:20" ht="21" customHeight="1" thickBot="1" x14ac:dyDescent="0.6">
      <c r="C68" s="127"/>
      <c r="D68" s="123"/>
      <c r="E68" s="123"/>
      <c r="F68" s="123"/>
      <c r="G68" s="123"/>
      <c r="H68" s="123"/>
      <c r="I68" s="123"/>
      <c r="J68" s="123"/>
      <c r="K68" s="123"/>
      <c r="L68" s="123"/>
      <c r="M68" s="123"/>
      <c r="N68" s="124"/>
      <c r="T68" s="3">
        <f>'Chart of Accounts'!I39</f>
        <v>0</v>
      </c>
    </row>
    <row r="69" spans="3:20" ht="20.25" customHeight="1" thickBot="1" x14ac:dyDescent="0.6">
      <c r="C69" s="293" t="s">
        <v>517</v>
      </c>
      <c r="D69" s="294"/>
      <c r="E69" s="294"/>
      <c r="F69" s="294"/>
      <c r="G69" s="294"/>
      <c r="H69" s="294"/>
      <c r="I69" s="294"/>
      <c r="J69" s="294"/>
      <c r="K69" s="294"/>
      <c r="L69" s="294"/>
      <c r="M69" s="294"/>
      <c r="N69" s="295"/>
      <c r="T69" s="3">
        <f>'Chart of Accounts'!I40</f>
        <v>0</v>
      </c>
    </row>
    <row r="70" spans="3:20" ht="42" customHeight="1" thickBot="1" x14ac:dyDescent="0.6">
      <c r="C70" s="322" t="s">
        <v>604</v>
      </c>
      <c r="D70" s="323"/>
      <c r="E70" s="323"/>
      <c r="F70" s="323"/>
      <c r="G70" s="323"/>
      <c r="H70" s="323"/>
      <c r="I70" s="323"/>
      <c r="J70" s="323"/>
      <c r="K70" s="323"/>
      <c r="L70" s="323"/>
      <c r="M70" s="323"/>
      <c r="N70" s="324"/>
      <c r="T70" s="3">
        <f>'Chart of Accounts'!I41</f>
        <v>0</v>
      </c>
    </row>
    <row r="71" spans="3:20" ht="40.5" customHeight="1" x14ac:dyDescent="0.55000000000000004">
      <c r="C71" s="342" t="s">
        <v>605</v>
      </c>
      <c r="D71" s="343"/>
      <c r="E71" s="343"/>
      <c r="F71" s="343"/>
      <c r="G71" s="343"/>
      <c r="H71" s="343"/>
      <c r="I71" s="343"/>
      <c r="J71" s="343"/>
      <c r="K71" s="343"/>
      <c r="L71" s="343"/>
      <c r="M71" s="343"/>
      <c r="N71" s="344"/>
      <c r="T71" s="3">
        <f>'Chart of Accounts'!I42</f>
        <v>0</v>
      </c>
    </row>
    <row r="72" spans="3:20" ht="40.5" customHeight="1" thickBot="1" x14ac:dyDescent="0.6">
      <c r="C72" s="345" t="s">
        <v>606</v>
      </c>
      <c r="D72" s="346"/>
      <c r="E72" s="346"/>
      <c r="F72" s="346"/>
      <c r="G72" s="346"/>
      <c r="H72" s="346"/>
      <c r="I72" s="346"/>
      <c r="J72" s="346"/>
      <c r="K72" s="346"/>
      <c r="L72" s="346"/>
      <c r="M72" s="346"/>
      <c r="N72" s="347"/>
      <c r="T72" s="3">
        <f>'Chart of Accounts'!I43</f>
        <v>0</v>
      </c>
    </row>
    <row r="73" spans="3:20" ht="40.5" customHeight="1" x14ac:dyDescent="0.55000000000000004">
      <c r="C73" s="242"/>
      <c r="D73" s="242"/>
      <c r="E73" s="242"/>
      <c r="F73" s="242"/>
      <c r="G73" s="242"/>
      <c r="H73" s="242"/>
      <c r="I73" s="242"/>
      <c r="J73" s="242"/>
      <c r="K73" s="242"/>
      <c r="L73" s="242"/>
      <c r="M73" s="242"/>
      <c r="N73" s="242"/>
      <c r="T73" s="3">
        <f>'Chart of Accounts'!I44</f>
        <v>0</v>
      </c>
    </row>
    <row r="74" spans="3:20" ht="40.5" customHeight="1" x14ac:dyDescent="0.55000000000000004">
      <c r="T74" s="3">
        <f>'Chart of Accounts'!I45</f>
        <v>0</v>
      </c>
    </row>
    <row r="75" spans="3:20" x14ac:dyDescent="0.55000000000000004">
      <c r="T75" s="3">
        <f>'Chart of Accounts'!I46</f>
        <v>0</v>
      </c>
    </row>
    <row r="76" spans="3:20" x14ac:dyDescent="0.55000000000000004">
      <c r="T76" s="3">
        <f>'Chart of Accounts'!I47</f>
        <v>0</v>
      </c>
    </row>
    <row r="77" spans="3:20" x14ac:dyDescent="0.55000000000000004">
      <c r="T77" s="3">
        <f>'Chart of Accounts'!I48</f>
        <v>0</v>
      </c>
    </row>
    <row r="78" spans="3:20" x14ac:dyDescent="0.55000000000000004">
      <c r="T78" s="3">
        <f>'Chart of Accounts'!I49</f>
        <v>0</v>
      </c>
    </row>
    <row r="79" spans="3:20" x14ac:dyDescent="0.55000000000000004">
      <c r="T79" s="3">
        <f>'Chart of Accounts'!I50</f>
        <v>0</v>
      </c>
    </row>
    <row r="80" spans="3:20" x14ac:dyDescent="0.55000000000000004">
      <c r="T80" s="3">
        <f>'Chart of Accounts'!I52</f>
        <v>0</v>
      </c>
    </row>
  </sheetData>
  <sheetProtection algorithmName="SHA-512" hashValue="Rm5zTwXHoVVxbmIlgscHemCV1c5A1b9TMkyTV/5trFCgQPm9vPZRsBkbHoti8N9qUorHBVlondJ2ubrylnNCRw==" saltValue="9bBqGojVrb/KG9dpxyLWfw==" spinCount="100000" sheet="1" objects="1" scenarios="1"/>
  <protectedRanges>
    <protectedRange sqref="O9:O16 C17:O18 C50:O50 C28:O29 C39:O40 C53:O53 O19:O27 O30:O38 O41:O49" name="Range1_1"/>
    <protectedRange sqref="C9:N16" name="Range1_1_1"/>
    <protectedRange sqref="C19:N27 C30:N38 C41:N49" name="Range1_1_2"/>
  </protectedRanges>
  <mergeCells count="11">
    <mergeCell ref="C5:O5"/>
    <mergeCell ref="C73:N73"/>
    <mergeCell ref="C60:N60"/>
    <mergeCell ref="C63:N63"/>
    <mergeCell ref="D65:N65"/>
    <mergeCell ref="D67:N67"/>
    <mergeCell ref="C69:N69"/>
    <mergeCell ref="C71:N71"/>
    <mergeCell ref="C72:N72"/>
    <mergeCell ref="C70:N70"/>
    <mergeCell ref="C59:N59"/>
  </mergeCells>
  <phoneticPr fontId="3" type="noConversion"/>
  <conditionalFormatting sqref="C60:N60">
    <cfRule type="cellIs" dxfId="3" priority="1" operator="equal">
      <formula>""</formula>
    </cfRule>
  </conditionalFormatting>
  <dataValidations count="2">
    <dataValidation type="decimal" operator="greaterThanOrEqual" allowBlank="1" showInputMessage="1" showErrorMessage="1" sqref="C9:N16 C20:N27 C31:N38 C42:N49" xr:uid="{00000000-0002-0000-0B00-000001000000}">
      <formula1>0</formula1>
    </dataValidation>
    <dataValidation type="list" allowBlank="1" showInputMessage="1" showErrorMessage="1" sqref="A25:A27 A36:A38 A47:A49" xr:uid="{00000000-0002-0000-0B00-000000000000}">
      <formula1>$U$10:$U$63</formula1>
    </dataValidation>
  </dataValidations>
  <pageMargins left="0.75" right="0.75" top="1" bottom="1" header="0.5" footer="0.5"/>
  <pageSetup scale="4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T203"/>
  <sheetViews>
    <sheetView zoomScale="60" zoomScaleNormal="60" zoomScaleSheetLayoutView="25" workbookViewId="0">
      <pane xSplit="2" ySplit="6" topLeftCell="C7" activePane="bottomRight" state="frozen"/>
      <selection activeCell="B1" sqref="B1"/>
      <selection pane="topRight" activeCell="B1" sqref="B1"/>
      <selection pane="bottomLeft" activeCell="B1" sqref="B1"/>
      <selection pane="bottomRight" activeCell="N77" sqref="N77"/>
    </sheetView>
  </sheetViews>
  <sheetFormatPr defaultColWidth="9.1640625" defaultRowHeight="17.399999999999999" x14ac:dyDescent="0.55000000000000004"/>
  <cols>
    <col min="1" max="1" width="11.1640625" style="3" customWidth="1"/>
    <col min="2" max="2" width="52.71875" style="3" customWidth="1"/>
    <col min="3" max="15" width="17.83203125" style="3" customWidth="1"/>
    <col min="16" max="24" width="9.1640625" style="3"/>
    <col min="25" max="26" width="9.1640625" style="3" customWidth="1"/>
    <col min="27" max="27" width="10.83203125" style="3" hidden="1" customWidth="1"/>
    <col min="28" max="28" width="9.44140625" style="3" hidden="1" customWidth="1"/>
    <col min="29" max="29" width="14.83203125" style="3" hidden="1" customWidth="1"/>
    <col min="30" max="31" width="11.27734375" style="3" hidden="1" customWidth="1"/>
    <col min="32" max="32" width="12.27734375" style="3" hidden="1" customWidth="1"/>
    <col min="33" max="33" width="17" style="3" hidden="1" customWidth="1"/>
    <col min="34" max="34" width="19.71875" style="3" hidden="1" customWidth="1"/>
    <col min="35" max="43" width="10" style="3" hidden="1" customWidth="1"/>
    <col min="44" max="46" width="11" style="3" hidden="1" customWidth="1"/>
    <col min="47" max="48" width="9.1640625" style="3" customWidth="1"/>
    <col min="49" max="16384" width="9.1640625" style="3"/>
  </cols>
  <sheetData>
    <row r="1" spans="1:46" ht="17.7" x14ac:dyDescent="0.6">
      <c r="A1" s="60"/>
      <c r="G1" s="65" t="s">
        <v>0</v>
      </c>
      <c r="N1" s="66" t="s">
        <v>2</v>
      </c>
      <c r="O1" s="66">
        <f>Summary!B1</f>
        <v>35</v>
      </c>
    </row>
    <row r="2" spans="1:46" ht="17.7" x14ac:dyDescent="0.6">
      <c r="A2" s="60"/>
      <c r="G2" s="65" t="s">
        <v>1</v>
      </c>
    </row>
    <row r="3" spans="1:46" ht="17.7" x14ac:dyDescent="0.6">
      <c r="G3" s="65" t="str">
        <f>Administration!G3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ht="17.7" x14ac:dyDescent="0.6">
      <c r="A7" s="74"/>
      <c r="D7" s="75"/>
      <c r="E7" s="75"/>
      <c r="F7" s="75"/>
      <c r="G7" s="75"/>
      <c r="H7" s="75"/>
      <c r="I7" s="75"/>
      <c r="J7" s="75"/>
      <c r="K7" s="75"/>
      <c r="L7" s="75"/>
      <c r="M7" s="75"/>
      <c r="N7" s="75"/>
      <c r="O7" s="75"/>
      <c r="AB7" s="165"/>
    </row>
    <row r="8" spans="1:46" ht="17.7" x14ac:dyDescent="0.6">
      <c r="A8" s="60" t="s">
        <v>131</v>
      </c>
      <c r="B8" s="65"/>
      <c r="D8" s="75"/>
      <c r="E8" s="75"/>
      <c r="F8" s="75"/>
      <c r="G8" s="75"/>
      <c r="H8" s="75"/>
      <c r="I8" s="75"/>
      <c r="J8" s="75"/>
      <c r="K8" s="75"/>
      <c r="L8" s="75"/>
      <c r="M8" s="75"/>
      <c r="N8" s="75"/>
      <c r="O8" s="75"/>
    </row>
    <row r="9" spans="1:46" x14ac:dyDescent="0.55000000000000004">
      <c r="A9" s="177" t="s">
        <v>233</v>
      </c>
      <c r="C9" s="75"/>
      <c r="D9" s="75"/>
      <c r="E9" s="75"/>
      <c r="F9" s="75"/>
      <c r="G9" s="75"/>
      <c r="H9" s="75"/>
      <c r="I9" s="75"/>
      <c r="J9" s="75"/>
      <c r="K9" s="75"/>
      <c r="L9" s="75"/>
      <c r="M9" s="75"/>
      <c r="N9" s="75"/>
      <c r="O9" s="75"/>
    </row>
    <row r="10" spans="1:46" ht="21.75" customHeight="1" x14ac:dyDescent="0.55000000000000004">
      <c r="A10" s="3">
        <v>7056</v>
      </c>
      <c r="B10" s="43" t="s">
        <v>80</v>
      </c>
      <c r="C10" s="76"/>
      <c r="D10" s="76">
        <v>100</v>
      </c>
      <c r="E10" s="76"/>
      <c r="F10" s="76"/>
      <c r="G10" s="76"/>
      <c r="H10" s="76"/>
      <c r="I10" s="76"/>
      <c r="J10" s="76"/>
      <c r="K10" s="76"/>
      <c r="L10" s="76"/>
      <c r="M10" s="76"/>
      <c r="N10" s="76"/>
      <c r="O10" s="75">
        <f t="shared" ref="O10:O16" si="0">SUM(C10:N10)</f>
        <v>100</v>
      </c>
      <c r="AA10" s="3" t="s">
        <v>170</v>
      </c>
      <c r="AB10" s="3" t="str">
        <f t="shared" ref="AB10:AB15" si="1">IF(A10="","",A10&amp;"-000000")</f>
        <v>7056-000000</v>
      </c>
      <c r="AC10" s="3">
        <v>951</v>
      </c>
      <c r="AD10" s="3" t="str">
        <f t="shared" ref="AD10:AD16" si="2">IF(LEN($O$1)=3,$O$1,IF(LEN($O$1)=2,0&amp;$O$1,IF(LEN($O$1)=1,0&amp;0&amp;$O$1,"ERROR")))</f>
        <v>035</v>
      </c>
      <c r="AG10" s="3">
        <v>110</v>
      </c>
      <c r="AH10" s="3" t="str">
        <f>Summary!$B$2</f>
        <v>USD</v>
      </c>
      <c r="AI10" s="3">
        <f t="shared" ref="AI10:AT15" si="3">IF(C10="",0,C10)</f>
        <v>0</v>
      </c>
      <c r="AJ10" s="3">
        <f t="shared" si="3"/>
        <v>100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ht="21.75" customHeight="1" x14ac:dyDescent="0.55000000000000004">
      <c r="A11" s="3">
        <v>7060</v>
      </c>
      <c r="B11" s="43" t="s">
        <v>84</v>
      </c>
      <c r="C11" s="76"/>
      <c r="D11" s="76"/>
      <c r="E11" s="76"/>
      <c r="F11" s="76"/>
      <c r="G11" s="76"/>
      <c r="H11" s="76"/>
      <c r="I11" s="76"/>
      <c r="J11" s="76"/>
      <c r="K11" s="76"/>
      <c r="L11" s="76"/>
      <c r="M11" s="76"/>
      <c r="N11" s="76"/>
      <c r="O11" s="75">
        <f t="shared" si="0"/>
        <v>0</v>
      </c>
      <c r="AA11" s="3" t="s">
        <v>170</v>
      </c>
      <c r="AB11" s="3" t="str">
        <f t="shared" si="1"/>
        <v>7060-000000</v>
      </c>
      <c r="AC11" s="3">
        <v>951</v>
      </c>
      <c r="AD11" s="3" t="str">
        <f t="shared" si="2"/>
        <v>035</v>
      </c>
      <c r="AG11" s="3">
        <v>110</v>
      </c>
      <c r="AH11" s="3" t="str">
        <f>Summary!$B$2</f>
        <v>USD</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ht="21.75" customHeight="1" x14ac:dyDescent="0.55000000000000004">
      <c r="A12" s="3">
        <v>7062</v>
      </c>
      <c r="B12" s="43" t="s">
        <v>86</v>
      </c>
      <c r="C12" s="76">
        <v>17</v>
      </c>
      <c r="D12" s="76">
        <v>17</v>
      </c>
      <c r="E12" s="76">
        <v>17</v>
      </c>
      <c r="F12" s="76">
        <v>17</v>
      </c>
      <c r="G12" s="76">
        <v>17</v>
      </c>
      <c r="H12" s="76">
        <v>17</v>
      </c>
      <c r="I12" s="76">
        <v>17</v>
      </c>
      <c r="J12" s="76">
        <v>17</v>
      </c>
      <c r="K12" s="76">
        <v>17</v>
      </c>
      <c r="L12" s="76">
        <v>17</v>
      </c>
      <c r="M12" s="76">
        <v>17</v>
      </c>
      <c r="N12" s="76">
        <v>17</v>
      </c>
      <c r="O12" s="75">
        <f t="shared" si="0"/>
        <v>204</v>
      </c>
      <c r="AA12" s="3" t="s">
        <v>170</v>
      </c>
      <c r="AB12" s="3" t="str">
        <f t="shared" si="1"/>
        <v>7062-000000</v>
      </c>
      <c r="AC12" s="3">
        <v>951</v>
      </c>
      <c r="AD12" s="3" t="str">
        <f t="shared" si="2"/>
        <v>035</v>
      </c>
      <c r="AG12" s="3">
        <v>110</v>
      </c>
      <c r="AH12" s="3" t="str">
        <f>Summary!$B$2</f>
        <v>USD</v>
      </c>
      <c r="AI12" s="3">
        <f t="shared" si="3"/>
        <v>17</v>
      </c>
      <c r="AJ12" s="3">
        <f t="shared" si="3"/>
        <v>17</v>
      </c>
      <c r="AK12" s="3">
        <f t="shared" si="3"/>
        <v>17</v>
      </c>
      <c r="AL12" s="3">
        <f t="shared" si="3"/>
        <v>17</v>
      </c>
      <c r="AM12" s="3">
        <f t="shared" si="3"/>
        <v>17</v>
      </c>
      <c r="AN12" s="3">
        <f t="shared" si="3"/>
        <v>17</v>
      </c>
      <c r="AO12" s="3">
        <f t="shared" si="3"/>
        <v>17</v>
      </c>
      <c r="AP12" s="3">
        <f t="shared" si="3"/>
        <v>17</v>
      </c>
      <c r="AQ12" s="3">
        <f t="shared" si="3"/>
        <v>17</v>
      </c>
      <c r="AR12" s="3">
        <f t="shared" si="3"/>
        <v>17</v>
      </c>
      <c r="AS12" s="3">
        <f t="shared" si="3"/>
        <v>17</v>
      </c>
      <c r="AT12" s="3">
        <f t="shared" si="3"/>
        <v>17</v>
      </c>
    </row>
    <row r="13" spans="1:46" ht="21.75" customHeight="1" x14ac:dyDescent="0.55000000000000004">
      <c r="A13" s="3">
        <v>7064</v>
      </c>
      <c r="B13" s="43" t="s">
        <v>88</v>
      </c>
      <c r="C13" s="76"/>
      <c r="D13" s="76">
        <v>50</v>
      </c>
      <c r="E13" s="76"/>
      <c r="F13" s="76"/>
      <c r="G13" s="76"/>
      <c r="H13" s="76"/>
      <c r="I13" s="76">
        <v>50</v>
      </c>
      <c r="J13" s="76"/>
      <c r="K13" s="76"/>
      <c r="L13" s="76"/>
      <c r="M13" s="76"/>
      <c r="N13" s="76"/>
      <c r="O13" s="75">
        <f t="shared" si="0"/>
        <v>100</v>
      </c>
      <c r="AA13" s="3" t="s">
        <v>170</v>
      </c>
      <c r="AB13" s="3" t="str">
        <f t="shared" si="1"/>
        <v>7064-000000</v>
      </c>
      <c r="AC13" s="3">
        <v>951</v>
      </c>
      <c r="AD13" s="3" t="str">
        <f t="shared" si="2"/>
        <v>035</v>
      </c>
      <c r="AG13" s="3">
        <v>110</v>
      </c>
      <c r="AH13" s="3" t="str">
        <f>Summary!$B$2</f>
        <v>USD</v>
      </c>
      <c r="AI13" s="3">
        <f t="shared" si="3"/>
        <v>0</v>
      </c>
      <c r="AJ13" s="3">
        <f t="shared" si="3"/>
        <v>50</v>
      </c>
      <c r="AK13" s="3">
        <f t="shared" si="3"/>
        <v>0</v>
      </c>
      <c r="AL13" s="3">
        <f t="shared" si="3"/>
        <v>0</v>
      </c>
      <c r="AM13" s="3">
        <f t="shared" si="3"/>
        <v>0</v>
      </c>
      <c r="AN13" s="3">
        <f t="shared" si="3"/>
        <v>0</v>
      </c>
      <c r="AO13" s="3">
        <f t="shared" si="3"/>
        <v>50</v>
      </c>
      <c r="AP13" s="3">
        <f t="shared" si="3"/>
        <v>0</v>
      </c>
      <c r="AQ13" s="3">
        <f t="shared" si="3"/>
        <v>0</v>
      </c>
      <c r="AR13" s="3">
        <f t="shared" si="3"/>
        <v>0</v>
      </c>
      <c r="AS13" s="3">
        <f t="shared" si="3"/>
        <v>0</v>
      </c>
      <c r="AT13" s="3">
        <f t="shared" si="3"/>
        <v>0</v>
      </c>
    </row>
    <row r="14" spans="1:46" ht="21.75" customHeight="1" x14ac:dyDescent="0.55000000000000004">
      <c r="A14" s="3">
        <v>7066</v>
      </c>
      <c r="B14" s="43" t="s">
        <v>90</v>
      </c>
      <c r="C14" s="76"/>
      <c r="D14" s="76"/>
      <c r="E14" s="76"/>
      <c r="F14" s="76"/>
      <c r="G14" s="76"/>
      <c r="H14" s="76"/>
      <c r="I14" s="76"/>
      <c r="J14" s="76"/>
      <c r="K14" s="76"/>
      <c r="L14" s="76"/>
      <c r="M14" s="76"/>
      <c r="N14" s="76"/>
      <c r="O14" s="75">
        <f t="shared" si="0"/>
        <v>0</v>
      </c>
      <c r="AA14" s="3" t="s">
        <v>170</v>
      </c>
      <c r="AB14" s="3" t="str">
        <f t="shared" si="1"/>
        <v>7066-000000</v>
      </c>
      <c r="AC14" s="3">
        <v>951</v>
      </c>
      <c r="AD14" s="3" t="str">
        <f t="shared" si="2"/>
        <v>035</v>
      </c>
      <c r="AG14" s="3">
        <v>110</v>
      </c>
      <c r="AH14" s="3" t="str">
        <f>Summary!$B$2</f>
        <v>USD</v>
      </c>
      <c r="AI14" s="3">
        <f t="shared" si="3"/>
        <v>0</v>
      </c>
      <c r="AJ14" s="3">
        <f t="shared" si="3"/>
        <v>0</v>
      </c>
      <c r="AK14" s="3">
        <f t="shared" si="3"/>
        <v>0</v>
      </c>
      <c r="AL14" s="3">
        <f t="shared" si="3"/>
        <v>0</v>
      </c>
      <c r="AM14" s="3">
        <f t="shared" si="3"/>
        <v>0</v>
      </c>
      <c r="AN14" s="3">
        <f t="shared" si="3"/>
        <v>0</v>
      </c>
      <c r="AO14" s="3">
        <f t="shared" si="3"/>
        <v>0</v>
      </c>
      <c r="AP14" s="3">
        <f t="shared" si="3"/>
        <v>0</v>
      </c>
      <c r="AQ14" s="3">
        <f t="shared" si="3"/>
        <v>0</v>
      </c>
      <c r="AR14" s="3">
        <f t="shared" si="3"/>
        <v>0</v>
      </c>
      <c r="AS14" s="3">
        <f t="shared" si="3"/>
        <v>0</v>
      </c>
      <c r="AT14" s="3">
        <f t="shared" si="3"/>
        <v>0</v>
      </c>
    </row>
    <row r="15" spans="1:46" ht="21.75" customHeight="1" x14ac:dyDescent="0.55000000000000004">
      <c r="A15" s="3">
        <v>7068</v>
      </c>
      <c r="B15" s="43" t="s">
        <v>92</v>
      </c>
      <c r="C15" s="76"/>
      <c r="D15" s="76"/>
      <c r="E15" s="76"/>
      <c r="F15" s="76"/>
      <c r="G15" s="76"/>
      <c r="H15" s="76"/>
      <c r="I15" s="76"/>
      <c r="J15" s="76"/>
      <c r="K15" s="76"/>
      <c r="L15" s="76"/>
      <c r="M15" s="76"/>
      <c r="N15" s="76"/>
      <c r="O15" s="75">
        <f t="shared" si="0"/>
        <v>0</v>
      </c>
      <c r="AA15" s="3" t="s">
        <v>170</v>
      </c>
      <c r="AB15" s="3" t="str">
        <f t="shared" si="1"/>
        <v>7068-000000</v>
      </c>
      <c r="AC15" s="3">
        <v>951</v>
      </c>
      <c r="AD15" s="3" t="str">
        <f t="shared" si="2"/>
        <v>035</v>
      </c>
      <c r="AG15" s="3">
        <v>110</v>
      </c>
      <c r="AH15" s="3" t="str">
        <f>Summary!$B$2</f>
        <v>USD</v>
      </c>
      <c r="AI15" s="3">
        <f t="shared" si="3"/>
        <v>0</v>
      </c>
      <c r="AJ15" s="3">
        <f t="shared" si="3"/>
        <v>0</v>
      </c>
      <c r="AK15" s="3">
        <f t="shared" si="3"/>
        <v>0</v>
      </c>
      <c r="AL15" s="3">
        <f t="shared" si="3"/>
        <v>0</v>
      </c>
      <c r="AM15" s="3">
        <f t="shared" si="3"/>
        <v>0</v>
      </c>
      <c r="AN15" s="3">
        <f t="shared" si="3"/>
        <v>0</v>
      </c>
      <c r="AO15" s="3">
        <f t="shared" si="3"/>
        <v>0</v>
      </c>
      <c r="AP15" s="3">
        <f t="shared" si="3"/>
        <v>0</v>
      </c>
      <c r="AQ15" s="3">
        <f t="shared" si="3"/>
        <v>0</v>
      </c>
      <c r="AR15" s="3">
        <f t="shared" si="3"/>
        <v>0</v>
      </c>
      <c r="AS15" s="3">
        <f t="shared" si="3"/>
        <v>0</v>
      </c>
      <c r="AT15" s="3">
        <f t="shared" si="3"/>
        <v>0</v>
      </c>
    </row>
    <row r="16" spans="1:46" ht="21.75" customHeight="1" x14ac:dyDescent="0.55000000000000004">
      <c r="A16" s="3">
        <v>7072</v>
      </c>
      <c r="B16" s="43" t="s">
        <v>351</v>
      </c>
      <c r="C16" s="168"/>
      <c r="D16" s="168"/>
      <c r="E16" s="168"/>
      <c r="F16" s="168"/>
      <c r="G16" s="168"/>
      <c r="H16" s="168"/>
      <c r="I16" s="168"/>
      <c r="J16" s="168"/>
      <c r="K16" s="168"/>
      <c r="L16" s="168"/>
      <c r="M16" s="168"/>
      <c r="N16" s="168"/>
      <c r="O16" s="75">
        <f t="shared" si="0"/>
        <v>0</v>
      </c>
      <c r="AA16" s="3" t="s">
        <v>170</v>
      </c>
      <c r="AB16" s="3" t="str">
        <f t="shared" ref="AB16" si="4">IF(A16="","",A16&amp;"-000000")</f>
        <v>7072-000000</v>
      </c>
      <c r="AC16" s="3">
        <v>951</v>
      </c>
      <c r="AD16" s="3" t="str">
        <f t="shared" si="2"/>
        <v>035</v>
      </c>
      <c r="AG16" s="3">
        <v>110</v>
      </c>
      <c r="AH16" s="3" t="str">
        <f>Summary!$B$2</f>
        <v>USD</v>
      </c>
      <c r="AI16" s="3">
        <f t="shared" ref="AI16" si="5">IF(C16="",0,C16)</f>
        <v>0</v>
      </c>
      <c r="AJ16" s="3">
        <f t="shared" ref="AJ16" si="6">IF(D16="",0,D16)</f>
        <v>0</v>
      </c>
      <c r="AK16" s="3">
        <f t="shared" ref="AK16" si="7">IF(E16="",0,E16)</f>
        <v>0</v>
      </c>
      <c r="AL16" s="3">
        <f t="shared" ref="AL16" si="8">IF(F16="",0,F16)</f>
        <v>0</v>
      </c>
      <c r="AM16" s="3">
        <f t="shared" ref="AM16" si="9">IF(G16="",0,G16)</f>
        <v>0</v>
      </c>
      <c r="AN16" s="3">
        <f t="shared" ref="AN16" si="10">IF(H16="",0,H16)</f>
        <v>0</v>
      </c>
      <c r="AO16" s="3">
        <f t="shared" ref="AO16" si="11">IF(I16="",0,I16)</f>
        <v>0</v>
      </c>
      <c r="AP16" s="3">
        <f t="shared" ref="AP16" si="12">IF(J16="",0,J16)</f>
        <v>0</v>
      </c>
      <c r="AQ16" s="3">
        <f t="shared" ref="AQ16" si="13">IF(K16="",0,K16)</f>
        <v>0</v>
      </c>
      <c r="AR16" s="3">
        <f t="shared" ref="AR16" si="14">IF(L16="",0,L16)</f>
        <v>0</v>
      </c>
      <c r="AS16" s="3">
        <f t="shared" ref="AS16" si="15">IF(M16="",0,M16)</f>
        <v>0</v>
      </c>
      <c r="AT16" s="3">
        <f t="shared" ref="AT16" si="16">IF(N16="",0,N16)</f>
        <v>0</v>
      </c>
    </row>
    <row r="17" spans="1:46" ht="21.75" customHeight="1" x14ac:dyDescent="0.55000000000000004">
      <c r="A17" s="177" t="s">
        <v>305</v>
      </c>
      <c r="B17" s="43"/>
      <c r="C17" s="178">
        <f>SUM(C10:C16)</f>
        <v>17</v>
      </c>
      <c r="D17" s="178">
        <f t="shared" ref="D17:N17" si="17">SUM(D10:D16)</f>
        <v>167</v>
      </c>
      <c r="E17" s="178">
        <f t="shared" si="17"/>
        <v>17</v>
      </c>
      <c r="F17" s="178">
        <f t="shared" si="17"/>
        <v>17</v>
      </c>
      <c r="G17" s="178">
        <f t="shared" si="17"/>
        <v>17</v>
      </c>
      <c r="H17" s="178">
        <f t="shared" si="17"/>
        <v>17</v>
      </c>
      <c r="I17" s="178">
        <f t="shared" si="17"/>
        <v>67</v>
      </c>
      <c r="J17" s="178">
        <f t="shared" si="17"/>
        <v>17</v>
      </c>
      <c r="K17" s="178">
        <f t="shared" si="17"/>
        <v>17</v>
      </c>
      <c r="L17" s="178">
        <f t="shared" si="17"/>
        <v>17</v>
      </c>
      <c r="M17" s="178">
        <f t="shared" si="17"/>
        <v>17</v>
      </c>
      <c r="N17" s="178">
        <f t="shared" si="17"/>
        <v>17</v>
      </c>
      <c r="O17" s="178">
        <f>SUM(O10:O16)</f>
        <v>404</v>
      </c>
    </row>
    <row r="18" spans="1:46" ht="21.75" customHeight="1" x14ac:dyDescent="0.6">
      <c r="A18" s="179"/>
      <c r="B18" s="43"/>
      <c r="C18" s="75"/>
      <c r="D18" s="75"/>
      <c r="E18" s="75"/>
      <c r="F18" s="75"/>
      <c r="G18" s="75"/>
      <c r="H18" s="75"/>
      <c r="I18" s="75"/>
      <c r="J18" s="75"/>
      <c r="K18" s="75"/>
      <c r="L18" s="75"/>
      <c r="M18" s="75"/>
      <c r="N18" s="75"/>
      <c r="O18" s="75"/>
    </row>
    <row r="19" spans="1:46" ht="21.75" customHeight="1" x14ac:dyDescent="0.55000000000000004">
      <c r="A19" s="177" t="s">
        <v>235</v>
      </c>
      <c r="B19" s="43"/>
      <c r="C19" s="75"/>
      <c r="D19" s="75"/>
      <c r="E19" s="75"/>
      <c r="F19" s="75"/>
      <c r="G19" s="75"/>
      <c r="H19" s="75"/>
      <c r="I19" s="75"/>
      <c r="J19" s="75"/>
      <c r="K19" s="75"/>
      <c r="L19" s="75"/>
      <c r="M19" s="75"/>
      <c r="N19" s="75"/>
      <c r="O19" s="75"/>
    </row>
    <row r="20" spans="1:46" ht="21.75" customHeight="1" x14ac:dyDescent="0.55000000000000004">
      <c r="A20" s="3">
        <v>7056</v>
      </c>
      <c r="B20" s="43" t="s">
        <v>80</v>
      </c>
      <c r="C20" s="76"/>
      <c r="D20" s="76">
        <v>100</v>
      </c>
      <c r="E20" s="76"/>
      <c r="F20" s="76"/>
      <c r="G20" s="76"/>
      <c r="H20" s="76"/>
      <c r="I20" s="76"/>
      <c r="J20" s="76"/>
      <c r="K20" s="76"/>
      <c r="L20" s="76"/>
      <c r="M20" s="76"/>
      <c r="N20" s="76"/>
      <c r="O20" s="75">
        <f>SUM(C20:N20)</f>
        <v>100</v>
      </c>
      <c r="AA20" s="3" t="s">
        <v>170</v>
      </c>
      <c r="AB20" s="3" t="str">
        <f t="shared" ref="AB20:AB25" si="18">IF(A20="","",A20&amp;"-000000")</f>
        <v>7056-000000</v>
      </c>
      <c r="AC20" s="3">
        <v>952</v>
      </c>
      <c r="AD20" s="3" t="str">
        <f t="shared" ref="AD20:AD26" si="19">IF(LEN($O$1)=3,$O$1,IF(LEN($O$1)=2,0&amp;$O$1,IF(LEN($O$1)=1,0&amp;0&amp;$O$1,"ERROR")))</f>
        <v>035</v>
      </c>
      <c r="AG20" s="3">
        <v>110</v>
      </c>
      <c r="AH20" s="3" t="str">
        <f>Summary!$B$2</f>
        <v>USD</v>
      </c>
      <c r="AI20" s="3">
        <f t="shared" ref="AI20:AT25" si="20">IF(C20="",0,C20)</f>
        <v>0</v>
      </c>
      <c r="AJ20" s="3">
        <f t="shared" si="20"/>
        <v>100</v>
      </c>
      <c r="AK20" s="3">
        <f t="shared" si="20"/>
        <v>0</v>
      </c>
      <c r="AL20" s="3">
        <f t="shared" si="20"/>
        <v>0</v>
      </c>
      <c r="AM20" s="3">
        <f t="shared" si="20"/>
        <v>0</v>
      </c>
      <c r="AN20" s="3">
        <f t="shared" si="20"/>
        <v>0</v>
      </c>
      <c r="AO20" s="3">
        <f t="shared" si="20"/>
        <v>0</v>
      </c>
      <c r="AP20" s="3">
        <f t="shared" si="20"/>
        <v>0</v>
      </c>
      <c r="AQ20" s="3">
        <f t="shared" si="20"/>
        <v>0</v>
      </c>
      <c r="AR20" s="3">
        <f t="shared" si="20"/>
        <v>0</v>
      </c>
      <c r="AS20" s="3">
        <f t="shared" si="20"/>
        <v>0</v>
      </c>
      <c r="AT20" s="3">
        <f t="shared" si="20"/>
        <v>0</v>
      </c>
    </row>
    <row r="21" spans="1:46" ht="21.75" customHeight="1" x14ac:dyDescent="0.55000000000000004">
      <c r="A21" s="3">
        <v>7060</v>
      </c>
      <c r="B21" s="43" t="s">
        <v>84</v>
      </c>
      <c r="C21" s="76"/>
      <c r="D21" s="76"/>
      <c r="E21" s="76"/>
      <c r="F21" s="76"/>
      <c r="G21" s="76"/>
      <c r="H21" s="76"/>
      <c r="I21" s="76"/>
      <c r="J21" s="76"/>
      <c r="K21" s="76"/>
      <c r="L21" s="76"/>
      <c r="M21" s="76"/>
      <c r="N21" s="76"/>
      <c r="O21" s="75">
        <f t="shared" ref="O21:O26" si="21">SUM(C21:N21)</f>
        <v>0</v>
      </c>
      <c r="AA21" s="3" t="s">
        <v>170</v>
      </c>
      <c r="AB21" s="3" t="str">
        <f t="shared" si="18"/>
        <v>7060-000000</v>
      </c>
      <c r="AC21" s="3">
        <v>952</v>
      </c>
      <c r="AD21" s="3" t="str">
        <f t="shared" si="19"/>
        <v>035</v>
      </c>
      <c r="AG21" s="3">
        <v>110</v>
      </c>
      <c r="AH21" s="3" t="str">
        <f>Summary!$B$2</f>
        <v>USD</v>
      </c>
      <c r="AI21" s="3">
        <f t="shared" si="20"/>
        <v>0</v>
      </c>
      <c r="AJ21" s="3">
        <f t="shared" si="20"/>
        <v>0</v>
      </c>
      <c r="AK21" s="3">
        <f t="shared" si="20"/>
        <v>0</v>
      </c>
      <c r="AL21" s="3">
        <f t="shared" si="20"/>
        <v>0</v>
      </c>
      <c r="AM21" s="3">
        <f t="shared" si="20"/>
        <v>0</v>
      </c>
      <c r="AN21" s="3">
        <f t="shared" si="20"/>
        <v>0</v>
      </c>
      <c r="AO21" s="3">
        <f t="shared" si="20"/>
        <v>0</v>
      </c>
      <c r="AP21" s="3">
        <f t="shared" si="20"/>
        <v>0</v>
      </c>
      <c r="AQ21" s="3">
        <f t="shared" si="20"/>
        <v>0</v>
      </c>
      <c r="AR21" s="3">
        <f t="shared" si="20"/>
        <v>0</v>
      </c>
      <c r="AS21" s="3">
        <f t="shared" si="20"/>
        <v>0</v>
      </c>
      <c r="AT21" s="3">
        <f t="shared" si="20"/>
        <v>0</v>
      </c>
    </row>
    <row r="22" spans="1:46" ht="21.75" customHeight="1" x14ac:dyDescent="0.55000000000000004">
      <c r="A22" s="3">
        <v>7062</v>
      </c>
      <c r="B22" s="43" t="s">
        <v>86</v>
      </c>
      <c r="C22" s="76">
        <v>17</v>
      </c>
      <c r="D22" s="76">
        <v>17</v>
      </c>
      <c r="E22" s="76">
        <v>17</v>
      </c>
      <c r="F22" s="76">
        <v>17</v>
      </c>
      <c r="G22" s="76">
        <v>17</v>
      </c>
      <c r="H22" s="76">
        <v>17</v>
      </c>
      <c r="I22" s="76">
        <v>17</v>
      </c>
      <c r="J22" s="76">
        <v>17</v>
      </c>
      <c r="K22" s="76">
        <v>17</v>
      </c>
      <c r="L22" s="76">
        <v>17</v>
      </c>
      <c r="M22" s="76">
        <v>17</v>
      </c>
      <c r="N22" s="76">
        <v>17</v>
      </c>
      <c r="O22" s="75">
        <f t="shared" si="21"/>
        <v>204</v>
      </c>
      <c r="AA22" s="3" t="s">
        <v>170</v>
      </c>
      <c r="AB22" s="3" t="str">
        <f t="shared" si="18"/>
        <v>7062-000000</v>
      </c>
      <c r="AC22" s="3">
        <v>952</v>
      </c>
      <c r="AD22" s="3" t="str">
        <f t="shared" si="19"/>
        <v>035</v>
      </c>
      <c r="AG22" s="3">
        <v>110</v>
      </c>
      <c r="AH22" s="3" t="str">
        <f>Summary!$B$2</f>
        <v>USD</v>
      </c>
      <c r="AI22" s="3">
        <f t="shared" si="20"/>
        <v>17</v>
      </c>
      <c r="AJ22" s="3">
        <f t="shared" si="20"/>
        <v>17</v>
      </c>
      <c r="AK22" s="3">
        <f t="shared" si="20"/>
        <v>17</v>
      </c>
      <c r="AL22" s="3">
        <f t="shared" si="20"/>
        <v>17</v>
      </c>
      <c r="AM22" s="3">
        <f t="shared" si="20"/>
        <v>17</v>
      </c>
      <c r="AN22" s="3">
        <f t="shared" si="20"/>
        <v>17</v>
      </c>
      <c r="AO22" s="3">
        <f t="shared" si="20"/>
        <v>17</v>
      </c>
      <c r="AP22" s="3">
        <f t="shared" si="20"/>
        <v>17</v>
      </c>
      <c r="AQ22" s="3">
        <f t="shared" si="20"/>
        <v>17</v>
      </c>
      <c r="AR22" s="3">
        <f t="shared" si="20"/>
        <v>17</v>
      </c>
      <c r="AS22" s="3">
        <f t="shared" si="20"/>
        <v>17</v>
      </c>
      <c r="AT22" s="3">
        <f t="shared" si="20"/>
        <v>17</v>
      </c>
    </row>
    <row r="23" spans="1:46" ht="21.75" customHeight="1" x14ac:dyDescent="0.55000000000000004">
      <c r="A23" s="3">
        <v>7064</v>
      </c>
      <c r="B23" s="43" t="s">
        <v>88</v>
      </c>
      <c r="C23" s="76"/>
      <c r="D23" s="76">
        <v>50</v>
      </c>
      <c r="E23" s="76"/>
      <c r="F23" s="76"/>
      <c r="G23" s="76"/>
      <c r="H23" s="76"/>
      <c r="I23" s="76">
        <v>50</v>
      </c>
      <c r="J23" s="76"/>
      <c r="K23" s="76"/>
      <c r="L23" s="76"/>
      <c r="M23" s="76"/>
      <c r="N23" s="76"/>
      <c r="O23" s="75">
        <f t="shared" si="21"/>
        <v>100</v>
      </c>
      <c r="AA23" s="3" t="s">
        <v>170</v>
      </c>
      <c r="AB23" s="3" t="str">
        <f t="shared" si="18"/>
        <v>7064-000000</v>
      </c>
      <c r="AC23" s="3">
        <v>952</v>
      </c>
      <c r="AD23" s="3" t="str">
        <f t="shared" si="19"/>
        <v>035</v>
      </c>
      <c r="AG23" s="3">
        <v>110</v>
      </c>
      <c r="AH23" s="3" t="str">
        <f>Summary!$B$2</f>
        <v>USD</v>
      </c>
      <c r="AI23" s="3">
        <f t="shared" si="20"/>
        <v>0</v>
      </c>
      <c r="AJ23" s="3">
        <f t="shared" si="20"/>
        <v>50</v>
      </c>
      <c r="AK23" s="3">
        <f t="shared" si="20"/>
        <v>0</v>
      </c>
      <c r="AL23" s="3">
        <f t="shared" si="20"/>
        <v>0</v>
      </c>
      <c r="AM23" s="3">
        <f t="shared" si="20"/>
        <v>0</v>
      </c>
      <c r="AN23" s="3">
        <f t="shared" si="20"/>
        <v>0</v>
      </c>
      <c r="AO23" s="3">
        <f t="shared" si="20"/>
        <v>50</v>
      </c>
      <c r="AP23" s="3">
        <f t="shared" si="20"/>
        <v>0</v>
      </c>
      <c r="AQ23" s="3">
        <f t="shared" si="20"/>
        <v>0</v>
      </c>
      <c r="AR23" s="3">
        <f t="shared" si="20"/>
        <v>0</v>
      </c>
      <c r="AS23" s="3">
        <f t="shared" si="20"/>
        <v>0</v>
      </c>
      <c r="AT23" s="3">
        <f t="shared" si="20"/>
        <v>0</v>
      </c>
    </row>
    <row r="24" spans="1:46" ht="21.75" customHeight="1" x14ac:dyDescent="0.55000000000000004">
      <c r="A24" s="3">
        <v>7066</v>
      </c>
      <c r="B24" s="43" t="s">
        <v>90</v>
      </c>
      <c r="C24" s="76"/>
      <c r="D24" s="76"/>
      <c r="E24" s="76"/>
      <c r="F24" s="76"/>
      <c r="G24" s="76"/>
      <c r="H24" s="76"/>
      <c r="I24" s="76"/>
      <c r="J24" s="76"/>
      <c r="K24" s="76"/>
      <c r="L24" s="76"/>
      <c r="M24" s="76"/>
      <c r="N24" s="76"/>
      <c r="O24" s="75">
        <f t="shared" si="21"/>
        <v>0</v>
      </c>
      <c r="AA24" s="3" t="s">
        <v>170</v>
      </c>
      <c r="AB24" s="3" t="str">
        <f t="shared" si="18"/>
        <v>7066-000000</v>
      </c>
      <c r="AC24" s="3">
        <v>952</v>
      </c>
      <c r="AD24" s="3" t="str">
        <f t="shared" si="19"/>
        <v>035</v>
      </c>
      <c r="AG24" s="3">
        <v>110</v>
      </c>
      <c r="AH24" s="3" t="str">
        <f>Summary!$B$2</f>
        <v>USD</v>
      </c>
      <c r="AI24" s="3">
        <f t="shared" si="20"/>
        <v>0</v>
      </c>
      <c r="AJ24" s="3">
        <f t="shared" si="20"/>
        <v>0</v>
      </c>
      <c r="AK24" s="3">
        <f t="shared" si="20"/>
        <v>0</v>
      </c>
      <c r="AL24" s="3">
        <f t="shared" si="20"/>
        <v>0</v>
      </c>
      <c r="AM24" s="3">
        <f t="shared" si="20"/>
        <v>0</v>
      </c>
      <c r="AN24" s="3">
        <f t="shared" si="20"/>
        <v>0</v>
      </c>
      <c r="AO24" s="3">
        <f t="shared" si="20"/>
        <v>0</v>
      </c>
      <c r="AP24" s="3">
        <f t="shared" si="20"/>
        <v>0</v>
      </c>
      <c r="AQ24" s="3">
        <f t="shared" si="20"/>
        <v>0</v>
      </c>
      <c r="AR24" s="3">
        <f t="shared" si="20"/>
        <v>0</v>
      </c>
      <c r="AS24" s="3">
        <f t="shared" si="20"/>
        <v>0</v>
      </c>
      <c r="AT24" s="3">
        <f t="shared" si="20"/>
        <v>0</v>
      </c>
    </row>
    <row r="25" spans="1:46" ht="21.75" customHeight="1" x14ac:dyDescent="0.55000000000000004">
      <c r="A25" s="3">
        <v>7068</v>
      </c>
      <c r="B25" s="43" t="s">
        <v>92</v>
      </c>
      <c r="C25" s="76"/>
      <c r="D25" s="76"/>
      <c r="E25" s="76"/>
      <c r="F25" s="76"/>
      <c r="G25" s="76"/>
      <c r="H25" s="76"/>
      <c r="I25" s="76"/>
      <c r="J25" s="76"/>
      <c r="K25" s="76"/>
      <c r="L25" s="76"/>
      <c r="M25" s="76"/>
      <c r="N25" s="76"/>
      <c r="O25" s="75">
        <f t="shared" si="21"/>
        <v>0</v>
      </c>
      <c r="AA25" s="3" t="s">
        <v>170</v>
      </c>
      <c r="AB25" s="3" t="str">
        <f t="shared" si="18"/>
        <v>7068-000000</v>
      </c>
      <c r="AC25" s="3">
        <v>952</v>
      </c>
      <c r="AD25" s="3" t="str">
        <f t="shared" si="19"/>
        <v>035</v>
      </c>
      <c r="AG25" s="3">
        <v>110</v>
      </c>
      <c r="AH25" s="3" t="str">
        <f>Summary!$B$2</f>
        <v>USD</v>
      </c>
      <c r="AI25" s="3">
        <f t="shared" si="20"/>
        <v>0</v>
      </c>
      <c r="AJ25" s="3">
        <f t="shared" si="20"/>
        <v>0</v>
      </c>
      <c r="AK25" s="3">
        <f t="shared" si="20"/>
        <v>0</v>
      </c>
      <c r="AL25" s="3">
        <f t="shared" si="20"/>
        <v>0</v>
      </c>
      <c r="AM25" s="3">
        <f t="shared" si="20"/>
        <v>0</v>
      </c>
      <c r="AN25" s="3">
        <f t="shared" si="20"/>
        <v>0</v>
      </c>
      <c r="AO25" s="3">
        <f t="shared" si="20"/>
        <v>0</v>
      </c>
      <c r="AP25" s="3">
        <f t="shared" si="20"/>
        <v>0</v>
      </c>
      <c r="AQ25" s="3">
        <f t="shared" si="20"/>
        <v>0</v>
      </c>
      <c r="AR25" s="3">
        <f t="shared" si="20"/>
        <v>0</v>
      </c>
      <c r="AS25" s="3">
        <f t="shared" si="20"/>
        <v>0</v>
      </c>
      <c r="AT25" s="3">
        <f t="shared" si="20"/>
        <v>0</v>
      </c>
    </row>
    <row r="26" spans="1:46" ht="21.75" customHeight="1" x14ac:dyDescent="0.55000000000000004">
      <c r="A26" s="3">
        <v>7072</v>
      </c>
      <c r="B26" s="43" t="s">
        <v>351</v>
      </c>
      <c r="C26" s="168"/>
      <c r="D26" s="168"/>
      <c r="E26" s="168"/>
      <c r="F26" s="168"/>
      <c r="G26" s="168"/>
      <c r="H26" s="168"/>
      <c r="I26" s="168"/>
      <c r="J26" s="168"/>
      <c r="K26" s="168"/>
      <c r="L26" s="168"/>
      <c r="M26" s="168"/>
      <c r="N26" s="168"/>
      <c r="O26" s="75">
        <f t="shared" si="21"/>
        <v>0</v>
      </c>
      <c r="AA26" s="3" t="s">
        <v>170</v>
      </c>
      <c r="AB26" s="3" t="str">
        <f t="shared" ref="AB26" si="22">IF(A26="","",A26&amp;"-000000")</f>
        <v>7072-000000</v>
      </c>
      <c r="AC26" s="3">
        <v>952</v>
      </c>
      <c r="AD26" s="3" t="str">
        <f t="shared" si="19"/>
        <v>035</v>
      </c>
      <c r="AG26" s="3">
        <v>110</v>
      </c>
      <c r="AH26" s="3" t="str">
        <f>Summary!$B$2</f>
        <v>USD</v>
      </c>
      <c r="AI26" s="3">
        <f t="shared" ref="AI26" si="23">IF(C26="",0,C26)</f>
        <v>0</v>
      </c>
      <c r="AJ26" s="3">
        <f t="shared" ref="AJ26" si="24">IF(D26="",0,D26)</f>
        <v>0</v>
      </c>
      <c r="AK26" s="3">
        <f t="shared" ref="AK26" si="25">IF(E26="",0,E26)</f>
        <v>0</v>
      </c>
      <c r="AL26" s="3">
        <f t="shared" ref="AL26" si="26">IF(F26="",0,F26)</f>
        <v>0</v>
      </c>
      <c r="AM26" s="3">
        <f t="shared" ref="AM26" si="27">IF(G26="",0,G26)</f>
        <v>0</v>
      </c>
      <c r="AN26" s="3">
        <f t="shared" ref="AN26" si="28">IF(H26="",0,H26)</f>
        <v>0</v>
      </c>
      <c r="AO26" s="3">
        <f t="shared" ref="AO26" si="29">IF(I26="",0,I26)</f>
        <v>0</v>
      </c>
      <c r="AP26" s="3">
        <f t="shared" ref="AP26" si="30">IF(J26="",0,J26)</f>
        <v>0</v>
      </c>
      <c r="AQ26" s="3">
        <f t="shared" ref="AQ26" si="31">IF(K26="",0,K26)</f>
        <v>0</v>
      </c>
      <c r="AR26" s="3">
        <f t="shared" ref="AR26" si="32">IF(L26="",0,L26)</f>
        <v>0</v>
      </c>
      <c r="AS26" s="3">
        <f t="shared" ref="AS26" si="33">IF(M26="",0,M26)</f>
        <v>0</v>
      </c>
      <c r="AT26" s="3">
        <f t="shared" ref="AT26" si="34">IF(N26="",0,N26)</f>
        <v>0</v>
      </c>
    </row>
    <row r="27" spans="1:46" ht="21.75" customHeight="1" x14ac:dyDescent="0.55000000000000004">
      <c r="A27" s="177" t="s">
        <v>306</v>
      </c>
      <c r="B27" s="43"/>
      <c r="C27" s="178">
        <f>SUM(C20:C26)</f>
        <v>17</v>
      </c>
      <c r="D27" s="178">
        <f t="shared" ref="D27:N27" si="35">SUM(D20:D26)</f>
        <v>167</v>
      </c>
      <c r="E27" s="178">
        <f t="shared" si="35"/>
        <v>17</v>
      </c>
      <c r="F27" s="178">
        <f t="shared" si="35"/>
        <v>17</v>
      </c>
      <c r="G27" s="178">
        <f t="shared" si="35"/>
        <v>17</v>
      </c>
      <c r="H27" s="178">
        <f t="shared" si="35"/>
        <v>17</v>
      </c>
      <c r="I27" s="178">
        <f t="shared" si="35"/>
        <v>67</v>
      </c>
      <c r="J27" s="178">
        <f t="shared" si="35"/>
        <v>17</v>
      </c>
      <c r="K27" s="178">
        <f t="shared" si="35"/>
        <v>17</v>
      </c>
      <c r="L27" s="178">
        <f t="shared" si="35"/>
        <v>17</v>
      </c>
      <c r="M27" s="178">
        <f t="shared" si="35"/>
        <v>17</v>
      </c>
      <c r="N27" s="178">
        <f t="shared" si="35"/>
        <v>17</v>
      </c>
      <c r="O27" s="178">
        <f>SUM(O20:O26)</f>
        <v>404</v>
      </c>
    </row>
    <row r="28" spans="1:46" ht="21.75" customHeight="1" x14ac:dyDescent="0.55000000000000004">
      <c r="B28" s="43"/>
      <c r="C28" s="75"/>
      <c r="D28" s="75"/>
      <c r="E28" s="75"/>
      <c r="F28" s="75"/>
      <c r="G28" s="75"/>
      <c r="H28" s="75"/>
      <c r="I28" s="75"/>
      <c r="J28" s="75"/>
      <c r="K28" s="75"/>
      <c r="L28" s="75"/>
      <c r="M28" s="75"/>
      <c r="N28" s="75"/>
      <c r="O28" s="75"/>
    </row>
    <row r="29" spans="1:46" ht="21.75" customHeight="1" x14ac:dyDescent="0.55000000000000004">
      <c r="A29" s="177" t="s">
        <v>234</v>
      </c>
      <c r="B29" s="43"/>
      <c r="C29" s="75"/>
      <c r="D29" s="75"/>
      <c r="E29" s="75"/>
      <c r="F29" s="75"/>
      <c r="G29" s="75"/>
      <c r="H29" s="75"/>
      <c r="I29" s="75"/>
      <c r="J29" s="75"/>
      <c r="K29" s="75"/>
      <c r="L29" s="75"/>
      <c r="M29" s="75"/>
      <c r="N29" s="75"/>
      <c r="O29" s="75"/>
    </row>
    <row r="30" spans="1:46" ht="21.75" customHeight="1" x14ac:dyDescent="0.55000000000000004">
      <c r="A30" s="3">
        <v>7056</v>
      </c>
      <c r="B30" s="43" t="s">
        <v>80</v>
      </c>
      <c r="C30" s="76"/>
      <c r="D30" s="76">
        <v>100</v>
      </c>
      <c r="E30" s="76"/>
      <c r="F30" s="76"/>
      <c r="G30" s="76"/>
      <c r="H30" s="76"/>
      <c r="I30" s="76"/>
      <c r="J30" s="76"/>
      <c r="K30" s="76"/>
      <c r="L30" s="76"/>
      <c r="M30" s="76"/>
      <c r="N30" s="76"/>
      <c r="O30" s="75">
        <f>SUM(C30:N30)</f>
        <v>100</v>
      </c>
      <c r="AA30" s="3" t="s">
        <v>170</v>
      </c>
      <c r="AB30" s="3" t="str">
        <f t="shared" ref="AB30:AB35" si="36">IF(A30="","",A30&amp;"-000000")</f>
        <v>7056-000000</v>
      </c>
      <c r="AC30" s="3">
        <v>953</v>
      </c>
      <c r="AD30" s="3" t="str">
        <f t="shared" ref="AD30:AD36" si="37">IF(LEN($O$1)=3,$O$1,IF(LEN($O$1)=2,0&amp;$O$1,IF(LEN($O$1)=1,0&amp;0&amp;$O$1,"ERROR")))</f>
        <v>035</v>
      </c>
      <c r="AG30" s="3">
        <v>110</v>
      </c>
      <c r="AH30" s="3" t="str">
        <f>Summary!$B$2</f>
        <v>USD</v>
      </c>
      <c r="AI30" s="3">
        <f t="shared" ref="AI30:AT35" si="38">IF(C30="",0,C30)</f>
        <v>0</v>
      </c>
      <c r="AJ30" s="3">
        <f t="shared" si="38"/>
        <v>100</v>
      </c>
      <c r="AK30" s="3">
        <f t="shared" si="38"/>
        <v>0</v>
      </c>
      <c r="AL30" s="3">
        <f t="shared" si="38"/>
        <v>0</v>
      </c>
      <c r="AM30" s="3">
        <f t="shared" si="38"/>
        <v>0</v>
      </c>
      <c r="AN30" s="3">
        <f t="shared" si="38"/>
        <v>0</v>
      </c>
      <c r="AO30" s="3">
        <f t="shared" si="38"/>
        <v>0</v>
      </c>
      <c r="AP30" s="3">
        <f t="shared" si="38"/>
        <v>0</v>
      </c>
      <c r="AQ30" s="3">
        <f t="shared" si="38"/>
        <v>0</v>
      </c>
      <c r="AR30" s="3">
        <f t="shared" si="38"/>
        <v>0</v>
      </c>
      <c r="AS30" s="3">
        <f t="shared" si="38"/>
        <v>0</v>
      </c>
      <c r="AT30" s="3">
        <f t="shared" si="38"/>
        <v>0</v>
      </c>
    </row>
    <row r="31" spans="1:46" ht="21.75" customHeight="1" x14ac:dyDescent="0.55000000000000004">
      <c r="A31" s="3">
        <v>7060</v>
      </c>
      <c r="B31" s="43" t="s">
        <v>84</v>
      </c>
      <c r="C31" s="76"/>
      <c r="D31" s="76"/>
      <c r="E31" s="76"/>
      <c r="F31" s="76"/>
      <c r="G31" s="76"/>
      <c r="H31" s="76"/>
      <c r="I31" s="76"/>
      <c r="J31" s="76"/>
      <c r="K31" s="76"/>
      <c r="L31" s="76"/>
      <c r="M31" s="76"/>
      <c r="N31" s="76"/>
      <c r="O31" s="75">
        <f t="shared" ref="O31:O36" si="39">SUM(C31:N31)</f>
        <v>0</v>
      </c>
      <c r="AA31" s="3" t="s">
        <v>170</v>
      </c>
      <c r="AB31" s="3" t="str">
        <f t="shared" si="36"/>
        <v>7060-000000</v>
      </c>
      <c r="AC31" s="3">
        <v>953</v>
      </c>
      <c r="AD31" s="3" t="str">
        <f t="shared" si="37"/>
        <v>035</v>
      </c>
      <c r="AG31" s="3">
        <v>110</v>
      </c>
      <c r="AH31" s="3" t="str">
        <f>Summary!$B$2</f>
        <v>USD</v>
      </c>
      <c r="AI31" s="3">
        <f t="shared" si="38"/>
        <v>0</v>
      </c>
      <c r="AJ31" s="3">
        <f t="shared" si="38"/>
        <v>0</v>
      </c>
      <c r="AK31" s="3">
        <f t="shared" si="38"/>
        <v>0</v>
      </c>
      <c r="AL31" s="3">
        <f t="shared" si="38"/>
        <v>0</v>
      </c>
      <c r="AM31" s="3">
        <f t="shared" si="38"/>
        <v>0</v>
      </c>
      <c r="AN31" s="3">
        <f t="shared" si="38"/>
        <v>0</v>
      </c>
      <c r="AO31" s="3">
        <f t="shared" si="38"/>
        <v>0</v>
      </c>
      <c r="AP31" s="3">
        <f t="shared" si="38"/>
        <v>0</v>
      </c>
      <c r="AQ31" s="3">
        <f t="shared" si="38"/>
        <v>0</v>
      </c>
      <c r="AR31" s="3">
        <f t="shared" si="38"/>
        <v>0</v>
      </c>
      <c r="AS31" s="3">
        <f t="shared" si="38"/>
        <v>0</v>
      </c>
      <c r="AT31" s="3">
        <f t="shared" si="38"/>
        <v>0</v>
      </c>
    </row>
    <row r="32" spans="1:46" ht="21.75" customHeight="1" x14ac:dyDescent="0.55000000000000004">
      <c r="A32" s="3">
        <v>7062</v>
      </c>
      <c r="B32" s="43" t="s">
        <v>86</v>
      </c>
      <c r="C32" s="76">
        <v>17</v>
      </c>
      <c r="D32" s="76">
        <v>17</v>
      </c>
      <c r="E32" s="76">
        <v>17</v>
      </c>
      <c r="F32" s="76">
        <v>17</v>
      </c>
      <c r="G32" s="76">
        <v>17</v>
      </c>
      <c r="H32" s="76">
        <v>17</v>
      </c>
      <c r="I32" s="76">
        <v>17</v>
      </c>
      <c r="J32" s="76">
        <v>17</v>
      </c>
      <c r="K32" s="76">
        <v>17</v>
      </c>
      <c r="L32" s="76">
        <v>17</v>
      </c>
      <c r="M32" s="76">
        <v>17</v>
      </c>
      <c r="N32" s="76">
        <v>17</v>
      </c>
      <c r="O32" s="75">
        <f t="shared" si="39"/>
        <v>204</v>
      </c>
      <c r="AA32" s="3" t="s">
        <v>170</v>
      </c>
      <c r="AB32" s="3" t="str">
        <f t="shared" si="36"/>
        <v>7062-000000</v>
      </c>
      <c r="AC32" s="3">
        <v>953</v>
      </c>
      <c r="AD32" s="3" t="str">
        <f t="shared" si="37"/>
        <v>035</v>
      </c>
      <c r="AG32" s="3">
        <v>110</v>
      </c>
      <c r="AH32" s="3" t="str">
        <f>Summary!$B$2</f>
        <v>USD</v>
      </c>
      <c r="AI32" s="3">
        <f t="shared" si="38"/>
        <v>17</v>
      </c>
      <c r="AJ32" s="3">
        <f t="shared" si="38"/>
        <v>17</v>
      </c>
      <c r="AK32" s="3">
        <f t="shared" si="38"/>
        <v>17</v>
      </c>
      <c r="AL32" s="3">
        <f t="shared" si="38"/>
        <v>17</v>
      </c>
      <c r="AM32" s="3">
        <f t="shared" si="38"/>
        <v>17</v>
      </c>
      <c r="AN32" s="3">
        <f t="shared" si="38"/>
        <v>17</v>
      </c>
      <c r="AO32" s="3">
        <f t="shared" si="38"/>
        <v>17</v>
      </c>
      <c r="AP32" s="3">
        <f t="shared" si="38"/>
        <v>17</v>
      </c>
      <c r="AQ32" s="3">
        <f t="shared" si="38"/>
        <v>17</v>
      </c>
      <c r="AR32" s="3">
        <f t="shared" si="38"/>
        <v>17</v>
      </c>
      <c r="AS32" s="3">
        <f t="shared" si="38"/>
        <v>17</v>
      </c>
      <c r="AT32" s="3">
        <f t="shared" si="38"/>
        <v>17</v>
      </c>
    </row>
    <row r="33" spans="1:46" ht="21.75" customHeight="1" x14ac:dyDescent="0.55000000000000004">
      <c r="A33" s="3">
        <v>7064</v>
      </c>
      <c r="B33" s="43" t="s">
        <v>88</v>
      </c>
      <c r="C33" s="76"/>
      <c r="D33" s="76">
        <v>50</v>
      </c>
      <c r="E33" s="76"/>
      <c r="F33" s="76"/>
      <c r="G33" s="76"/>
      <c r="H33" s="76"/>
      <c r="I33" s="76">
        <v>50</v>
      </c>
      <c r="J33" s="76"/>
      <c r="K33" s="76"/>
      <c r="L33" s="76"/>
      <c r="M33" s="76"/>
      <c r="N33" s="76"/>
      <c r="O33" s="75">
        <f t="shared" si="39"/>
        <v>100</v>
      </c>
      <c r="AA33" s="3" t="s">
        <v>170</v>
      </c>
      <c r="AB33" s="3" t="str">
        <f t="shared" si="36"/>
        <v>7064-000000</v>
      </c>
      <c r="AC33" s="3">
        <v>953</v>
      </c>
      <c r="AD33" s="3" t="str">
        <f t="shared" si="37"/>
        <v>035</v>
      </c>
      <c r="AG33" s="3">
        <v>110</v>
      </c>
      <c r="AH33" s="3" t="str">
        <f>Summary!$B$2</f>
        <v>USD</v>
      </c>
      <c r="AI33" s="3">
        <f t="shared" si="38"/>
        <v>0</v>
      </c>
      <c r="AJ33" s="3">
        <f t="shared" si="38"/>
        <v>50</v>
      </c>
      <c r="AK33" s="3">
        <f t="shared" si="38"/>
        <v>0</v>
      </c>
      <c r="AL33" s="3">
        <f t="shared" si="38"/>
        <v>0</v>
      </c>
      <c r="AM33" s="3">
        <f t="shared" si="38"/>
        <v>0</v>
      </c>
      <c r="AN33" s="3">
        <f t="shared" si="38"/>
        <v>0</v>
      </c>
      <c r="AO33" s="3">
        <f t="shared" si="38"/>
        <v>50</v>
      </c>
      <c r="AP33" s="3">
        <f t="shared" si="38"/>
        <v>0</v>
      </c>
      <c r="AQ33" s="3">
        <f t="shared" si="38"/>
        <v>0</v>
      </c>
      <c r="AR33" s="3">
        <f t="shared" si="38"/>
        <v>0</v>
      </c>
      <c r="AS33" s="3">
        <f t="shared" si="38"/>
        <v>0</v>
      </c>
      <c r="AT33" s="3">
        <f t="shared" si="38"/>
        <v>0</v>
      </c>
    </row>
    <row r="34" spans="1:46" ht="21.75" customHeight="1" x14ac:dyDescent="0.55000000000000004">
      <c r="A34" s="3">
        <v>7066</v>
      </c>
      <c r="B34" s="43" t="s">
        <v>90</v>
      </c>
      <c r="C34" s="76"/>
      <c r="D34" s="76"/>
      <c r="E34" s="76"/>
      <c r="F34" s="76"/>
      <c r="G34" s="76"/>
      <c r="H34" s="76"/>
      <c r="I34" s="76"/>
      <c r="J34" s="76"/>
      <c r="K34" s="76"/>
      <c r="L34" s="76"/>
      <c r="M34" s="76"/>
      <c r="N34" s="76"/>
      <c r="O34" s="75">
        <f t="shared" si="39"/>
        <v>0</v>
      </c>
      <c r="AA34" s="3" t="s">
        <v>170</v>
      </c>
      <c r="AB34" s="3" t="str">
        <f t="shared" si="36"/>
        <v>7066-000000</v>
      </c>
      <c r="AC34" s="3">
        <v>953</v>
      </c>
      <c r="AD34" s="3" t="str">
        <f t="shared" si="37"/>
        <v>035</v>
      </c>
      <c r="AG34" s="3">
        <v>110</v>
      </c>
      <c r="AH34" s="3" t="str">
        <f>Summary!$B$2</f>
        <v>USD</v>
      </c>
      <c r="AI34" s="3">
        <f t="shared" si="38"/>
        <v>0</v>
      </c>
      <c r="AJ34" s="3">
        <f t="shared" si="38"/>
        <v>0</v>
      </c>
      <c r="AK34" s="3">
        <f t="shared" si="38"/>
        <v>0</v>
      </c>
      <c r="AL34" s="3">
        <f t="shared" si="38"/>
        <v>0</v>
      </c>
      <c r="AM34" s="3">
        <f t="shared" si="38"/>
        <v>0</v>
      </c>
      <c r="AN34" s="3">
        <f t="shared" si="38"/>
        <v>0</v>
      </c>
      <c r="AO34" s="3">
        <f t="shared" si="38"/>
        <v>0</v>
      </c>
      <c r="AP34" s="3">
        <f t="shared" si="38"/>
        <v>0</v>
      </c>
      <c r="AQ34" s="3">
        <f t="shared" si="38"/>
        <v>0</v>
      </c>
      <c r="AR34" s="3">
        <f t="shared" si="38"/>
        <v>0</v>
      </c>
      <c r="AS34" s="3">
        <f t="shared" si="38"/>
        <v>0</v>
      </c>
      <c r="AT34" s="3">
        <f t="shared" si="38"/>
        <v>0</v>
      </c>
    </row>
    <row r="35" spans="1:46" ht="21.75" customHeight="1" x14ac:dyDescent="0.55000000000000004">
      <c r="A35" s="3">
        <v>7068</v>
      </c>
      <c r="B35" s="43" t="s">
        <v>92</v>
      </c>
      <c r="C35" s="76"/>
      <c r="D35" s="76"/>
      <c r="E35" s="76"/>
      <c r="F35" s="76"/>
      <c r="G35" s="76"/>
      <c r="H35" s="76"/>
      <c r="I35" s="76"/>
      <c r="J35" s="76"/>
      <c r="K35" s="76"/>
      <c r="L35" s="76"/>
      <c r="M35" s="76"/>
      <c r="N35" s="76"/>
      <c r="O35" s="75">
        <f t="shared" si="39"/>
        <v>0</v>
      </c>
      <c r="AA35" s="3" t="s">
        <v>170</v>
      </c>
      <c r="AB35" s="3" t="str">
        <f t="shared" si="36"/>
        <v>7068-000000</v>
      </c>
      <c r="AC35" s="3">
        <v>953</v>
      </c>
      <c r="AD35" s="3" t="str">
        <f t="shared" si="37"/>
        <v>035</v>
      </c>
      <c r="AG35" s="3">
        <v>110</v>
      </c>
      <c r="AH35" s="3" t="str">
        <f>Summary!$B$2</f>
        <v>USD</v>
      </c>
      <c r="AI35" s="3">
        <f t="shared" si="38"/>
        <v>0</v>
      </c>
      <c r="AJ35" s="3">
        <f t="shared" si="38"/>
        <v>0</v>
      </c>
      <c r="AK35" s="3">
        <f t="shared" si="38"/>
        <v>0</v>
      </c>
      <c r="AL35" s="3">
        <f t="shared" si="38"/>
        <v>0</v>
      </c>
      <c r="AM35" s="3">
        <f t="shared" si="38"/>
        <v>0</v>
      </c>
      <c r="AN35" s="3">
        <f t="shared" si="38"/>
        <v>0</v>
      </c>
      <c r="AO35" s="3">
        <f t="shared" si="38"/>
        <v>0</v>
      </c>
      <c r="AP35" s="3">
        <f t="shared" si="38"/>
        <v>0</v>
      </c>
      <c r="AQ35" s="3">
        <f t="shared" si="38"/>
        <v>0</v>
      </c>
      <c r="AR35" s="3">
        <f t="shared" si="38"/>
        <v>0</v>
      </c>
      <c r="AS35" s="3">
        <f t="shared" si="38"/>
        <v>0</v>
      </c>
      <c r="AT35" s="3">
        <f t="shared" si="38"/>
        <v>0</v>
      </c>
    </row>
    <row r="36" spans="1:46" ht="21.75" customHeight="1" x14ac:dyDescent="0.55000000000000004">
      <c r="A36" s="3">
        <v>7072</v>
      </c>
      <c r="B36" s="43" t="s">
        <v>351</v>
      </c>
      <c r="C36" s="168"/>
      <c r="D36" s="168"/>
      <c r="E36" s="168"/>
      <c r="F36" s="168"/>
      <c r="G36" s="168"/>
      <c r="H36" s="168"/>
      <c r="I36" s="168"/>
      <c r="J36" s="168"/>
      <c r="K36" s="168"/>
      <c r="L36" s="168"/>
      <c r="M36" s="168"/>
      <c r="N36" s="168"/>
      <c r="O36" s="75">
        <f t="shared" si="39"/>
        <v>0</v>
      </c>
      <c r="AA36" s="3" t="s">
        <v>170</v>
      </c>
      <c r="AB36" s="3" t="str">
        <f t="shared" ref="AB36" si="40">IF(A36="","",A36&amp;"-000000")</f>
        <v>7072-000000</v>
      </c>
      <c r="AC36" s="3">
        <v>953</v>
      </c>
      <c r="AD36" s="3" t="str">
        <f t="shared" si="37"/>
        <v>035</v>
      </c>
      <c r="AG36" s="3">
        <v>110</v>
      </c>
      <c r="AH36" s="3" t="str">
        <f>Summary!$B$2</f>
        <v>USD</v>
      </c>
      <c r="AI36" s="3">
        <f t="shared" ref="AI36" si="41">IF(C36="",0,C36)</f>
        <v>0</v>
      </c>
      <c r="AJ36" s="3">
        <f t="shared" ref="AJ36" si="42">IF(D36="",0,D36)</f>
        <v>0</v>
      </c>
      <c r="AK36" s="3">
        <f t="shared" ref="AK36" si="43">IF(E36="",0,E36)</f>
        <v>0</v>
      </c>
      <c r="AL36" s="3">
        <f t="shared" ref="AL36" si="44">IF(F36="",0,F36)</f>
        <v>0</v>
      </c>
      <c r="AM36" s="3">
        <f t="shared" ref="AM36" si="45">IF(G36="",0,G36)</f>
        <v>0</v>
      </c>
      <c r="AN36" s="3">
        <f t="shared" ref="AN36" si="46">IF(H36="",0,H36)</f>
        <v>0</v>
      </c>
      <c r="AO36" s="3">
        <f t="shared" ref="AO36" si="47">IF(I36="",0,I36)</f>
        <v>0</v>
      </c>
      <c r="AP36" s="3">
        <f t="shared" ref="AP36" si="48">IF(J36="",0,J36)</f>
        <v>0</v>
      </c>
      <c r="AQ36" s="3">
        <f t="shared" ref="AQ36" si="49">IF(K36="",0,K36)</f>
        <v>0</v>
      </c>
      <c r="AR36" s="3">
        <f t="shared" ref="AR36" si="50">IF(L36="",0,L36)</f>
        <v>0</v>
      </c>
      <c r="AS36" s="3">
        <f t="shared" ref="AS36" si="51">IF(M36="",0,M36)</f>
        <v>0</v>
      </c>
      <c r="AT36" s="3">
        <f t="shared" ref="AT36" si="52">IF(N36="",0,N36)</f>
        <v>0</v>
      </c>
    </row>
    <row r="37" spans="1:46" ht="21.75" customHeight="1" x14ac:dyDescent="0.55000000000000004">
      <c r="A37" s="177" t="s">
        <v>307</v>
      </c>
      <c r="B37" s="43"/>
      <c r="C37" s="178">
        <f>SUM(C30:C36)</f>
        <v>17</v>
      </c>
      <c r="D37" s="178">
        <f t="shared" ref="D37:N37" si="53">SUM(D30:D36)</f>
        <v>167</v>
      </c>
      <c r="E37" s="178">
        <f t="shared" si="53"/>
        <v>17</v>
      </c>
      <c r="F37" s="178">
        <f t="shared" si="53"/>
        <v>17</v>
      </c>
      <c r="G37" s="178">
        <f t="shared" si="53"/>
        <v>17</v>
      </c>
      <c r="H37" s="178">
        <f t="shared" si="53"/>
        <v>17</v>
      </c>
      <c r="I37" s="178">
        <f t="shared" si="53"/>
        <v>67</v>
      </c>
      <c r="J37" s="178">
        <f t="shared" si="53"/>
        <v>17</v>
      </c>
      <c r="K37" s="178">
        <f t="shared" si="53"/>
        <v>17</v>
      </c>
      <c r="L37" s="178">
        <f t="shared" si="53"/>
        <v>17</v>
      </c>
      <c r="M37" s="178">
        <f t="shared" si="53"/>
        <v>17</v>
      </c>
      <c r="N37" s="178">
        <f t="shared" si="53"/>
        <v>17</v>
      </c>
      <c r="O37" s="178">
        <f>SUM(O30:O36)</f>
        <v>404</v>
      </c>
    </row>
    <row r="38" spans="1:46" ht="21.75" customHeight="1" x14ac:dyDescent="0.55000000000000004">
      <c r="B38" s="43"/>
      <c r="C38" s="75"/>
      <c r="D38" s="75"/>
      <c r="E38" s="75"/>
      <c r="F38" s="75"/>
      <c r="G38" s="75"/>
      <c r="H38" s="75"/>
      <c r="I38" s="75"/>
      <c r="J38" s="75"/>
      <c r="K38" s="75"/>
      <c r="L38" s="75"/>
      <c r="M38" s="75"/>
      <c r="N38" s="75"/>
      <c r="O38" s="75"/>
    </row>
    <row r="39" spans="1:46" ht="21.75" customHeight="1" x14ac:dyDescent="0.55000000000000004">
      <c r="A39" s="177" t="s">
        <v>236</v>
      </c>
      <c r="B39" s="43"/>
      <c r="C39" s="75"/>
      <c r="D39" s="75"/>
      <c r="E39" s="75"/>
      <c r="F39" s="75"/>
      <c r="G39" s="75"/>
      <c r="H39" s="75"/>
      <c r="I39" s="75"/>
      <c r="J39" s="75"/>
      <c r="K39" s="75"/>
      <c r="L39" s="75"/>
      <c r="M39" s="75"/>
      <c r="N39" s="75"/>
      <c r="O39" s="75"/>
    </row>
    <row r="40" spans="1:46" ht="21.75" customHeight="1" x14ac:dyDescent="0.55000000000000004">
      <c r="A40" s="3">
        <v>7060</v>
      </c>
      <c r="B40" s="43" t="s">
        <v>84</v>
      </c>
      <c r="C40" s="76"/>
      <c r="D40" s="76"/>
      <c r="E40" s="76"/>
      <c r="F40" s="76"/>
      <c r="G40" s="76"/>
      <c r="H40" s="76"/>
      <c r="I40" s="76"/>
      <c r="J40" s="76"/>
      <c r="K40" s="76"/>
      <c r="L40" s="76"/>
      <c r="M40" s="76"/>
      <c r="N40" s="76"/>
      <c r="O40" s="75">
        <f t="shared" ref="O40:O45" si="54">SUM(C40:N40)</f>
        <v>0</v>
      </c>
      <c r="AA40" s="3" t="s">
        <v>170</v>
      </c>
      <c r="AB40" s="3" t="str">
        <f t="shared" ref="AB40:AB44" si="55">IF(A40="","",A40&amp;"-000000")</f>
        <v>7060-000000</v>
      </c>
      <c r="AC40" s="3">
        <v>954</v>
      </c>
      <c r="AD40" s="3" t="str">
        <f t="shared" ref="AD40:AD45" si="56">IF(LEN($O$1)=3,$O$1,IF(LEN($O$1)=2,0&amp;$O$1,IF(LEN($O$1)=1,0&amp;0&amp;$O$1,"ERROR")))</f>
        <v>035</v>
      </c>
      <c r="AG40" s="3">
        <v>110</v>
      </c>
      <c r="AH40" s="3" t="str">
        <f>Summary!$B$2</f>
        <v>USD</v>
      </c>
      <c r="AI40" s="3">
        <f t="shared" ref="AI40:AT44" si="57">IF(C40="",0,C40)</f>
        <v>0</v>
      </c>
      <c r="AJ40" s="3">
        <f t="shared" si="57"/>
        <v>0</v>
      </c>
      <c r="AK40" s="3">
        <f t="shared" si="57"/>
        <v>0</v>
      </c>
      <c r="AL40" s="3">
        <f t="shared" si="57"/>
        <v>0</v>
      </c>
      <c r="AM40" s="3">
        <f t="shared" si="57"/>
        <v>0</v>
      </c>
      <c r="AN40" s="3">
        <f t="shared" si="57"/>
        <v>0</v>
      </c>
      <c r="AO40" s="3">
        <f t="shared" si="57"/>
        <v>0</v>
      </c>
      <c r="AP40" s="3">
        <f t="shared" si="57"/>
        <v>0</v>
      </c>
      <c r="AQ40" s="3">
        <f t="shared" si="57"/>
        <v>0</v>
      </c>
      <c r="AR40" s="3">
        <f t="shared" si="57"/>
        <v>0</v>
      </c>
      <c r="AS40" s="3">
        <f t="shared" si="57"/>
        <v>0</v>
      </c>
      <c r="AT40" s="3">
        <f t="shared" si="57"/>
        <v>0</v>
      </c>
    </row>
    <row r="41" spans="1:46" ht="21.75" customHeight="1" x14ac:dyDescent="0.55000000000000004">
      <c r="A41" s="3">
        <v>7062</v>
      </c>
      <c r="B41" s="43" t="s">
        <v>86</v>
      </c>
      <c r="C41" s="76">
        <v>4.166666666666667</v>
      </c>
      <c r="D41" s="76">
        <v>4.166666666666667</v>
      </c>
      <c r="E41" s="76">
        <v>4.166666666666667</v>
      </c>
      <c r="F41" s="76">
        <v>4.166666666666667</v>
      </c>
      <c r="G41" s="76">
        <v>4.166666666666667</v>
      </c>
      <c r="H41" s="76">
        <v>4.166666666666667</v>
      </c>
      <c r="I41" s="76">
        <v>4.166666666666667</v>
      </c>
      <c r="J41" s="76">
        <v>4.166666666666667</v>
      </c>
      <c r="K41" s="76">
        <v>4.166666666666667</v>
      </c>
      <c r="L41" s="76">
        <v>4.166666666666667</v>
      </c>
      <c r="M41" s="76">
        <v>4.166666666666667</v>
      </c>
      <c r="N41" s="76">
        <v>4.166666666666667</v>
      </c>
      <c r="O41" s="75">
        <f t="shared" si="54"/>
        <v>49.999999999999993</v>
      </c>
      <c r="AA41" s="3" t="s">
        <v>170</v>
      </c>
      <c r="AB41" s="3" t="str">
        <f t="shared" si="55"/>
        <v>7062-000000</v>
      </c>
      <c r="AC41" s="3">
        <v>954</v>
      </c>
      <c r="AD41" s="3" t="str">
        <f t="shared" si="56"/>
        <v>035</v>
      </c>
      <c r="AG41" s="3">
        <v>110</v>
      </c>
      <c r="AH41" s="3" t="str">
        <f>Summary!$B$2</f>
        <v>USD</v>
      </c>
      <c r="AI41" s="3">
        <f t="shared" si="57"/>
        <v>4.166666666666667</v>
      </c>
      <c r="AJ41" s="3">
        <f t="shared" si="57"/>
        <v>4.166666666666667</v>
      </c>
      <c r="AK41" s="3">
        <f t="shared" si="57"/>
        <v>4.166666666666667</v>
      </c>
      <c r="AL41" s="3">
        <f t="shared" si="57"/>
        <v>4.166666666666667</v>
      </c>
      <c r="AM41" s="3">
        <f t="shared" si="57"/>
        <v>4.166666666666667</v>
      </c>
      <c r="AN41" s="3">
        <f t="shared" si="57"/>
        <v>4.166666666666667</v>
      </c>
      <c r="AO41" s="3">
        <f t="shared" si="57"/>
        <v>4.166666666666667</v>
      </c>
      <c r="AP41" s="3">
        <f t="shared" si="57"/>
        <v>4.166666666666667</v>
      </c>
      <c r="AQ41" s="3">
        <f t="shared" si="57"/>
        <v>4.166666666666667</v>
      </c>
      <c r="AR41" s="3">
        <f t="shared" si="57"/>
        <v>4.166666666666667</v>
      </c>
      <c r="AS41" s="3">
        <f t="shared" si="57"/>
        <v>4.166666666666667</v>
      </c>
      <c r="AT41" s="3">
        <f t="shared" si="57"/>
        <v>4.166666666666667</v>
      </c>
    </row>
    <row r="42" spans="1:46" ht="21.75" customHeight="1" x14ac:dyDescent="0.55000000000000004">
      <c r="A42" s="3">
        <v>7064</v>
      </c>
      <c r="B42" s="43" t="s">
        <v>88</v>
      </c>
      <c r="C42" s="76"/>
      <c r="D42" s="76"/>
      <c r="E42" s="76"/>
      <c r="F42" s="76"/>
      <c r="G42" s="76"/>
      <c r="H42" s="76"/>
      <c r="I42" s="76"/>
      <c r="J42" s="76"/>
      <c r="K42" s="76"/>
      <c r="L42" s="76"/>
      <c r="M42" s="76"/>
      <c r="N42" s="76"/>
      <c r="O42" s="75">
        <f t="shared" si="54"/>
        <v>0</v>
      </c>
      <c r="AA42" s="3" t="s">
        <v>170</v>
      </c>
      <c r="AB42" s="3" t="str">
        <f t="shared" si="55"/>
        <v>7064-000000</v>
      </c>
      <c r="AC42" s="3">
        <v>954</v>
      </c>
      <c r="AD42" s="3" t="str">
        <f t="shared" si="56"/>
        <v>035</v>
      </c>
      <c r="AG42" s="3">
        <v>110</v>
      </c>
      <c r="AH42" s="3" t="str">
        <f>Summary!$B$2</f>
        <v>USD</v>
      </c>
      <c r="AI42" s="3">
        <f t="shared" si="57"/>
        <v>0</v>
      </c>
      <c r="AJ42" s="3">
        <f t="shared" si="57"/>
        <v>0</v>
      </c>
      <c r="AK42" s="3">
        <f t="shared" si="57"/>
        <v>0</v>
      </c>
      <c r="AL42" s="3">
        <f t="shared" si="57"/>
        <v>0</v>
      </c>
      <c r="AM42" s="3">
        <f t="shared" si="57"/>
        <v>0</v>
      </c>
      <c r="AN42" s="3">
        <f t="shared" si="57"/>
        <v>0</v>
      </c>
      <c r="AO42" s="3">
        <f t="shared" si="57"/>
        <v>0</v>
      </c>
      <c r="AP42" s="3">
        <f t="shared" si="57"/>
        <v>0</v>
      </c>
      <c r="AQ42" s="3">
        <f t="shared" si="57"/>
        <v>0</v>
      </c>
      <c r="AR42" s="3">
        <f t="shared" si="57"/>
        <v>0</v>
      </c>
      <c r="AS42" s="3">
        <f t="shared" si="57"/>
        <v>0</v>
      </c>
      <c r="AT42" s="3">
        <f t="shared" si="57"/>
        <v>0</v>
      </c>
    </row>
    <row r="43" spans="1:46" ht="21.75" customHeight="1" x14ac:dyDescent="0.55000000000000004">
      <c r="A43" s="3">
        <v>7066</v>
      </c>
      <c r="B43" s="43" t="s">
        <v>90</v>
      </c>
      <c r="C43" s="76"/>
      <c r="D43" s="76"/>
      <c r="E43" s="76"/>
      <c r="F43" s="76"/>
      <c r="G43" s="76"/>
      <c r="H43" s="76"/>
      <c r="I43" s="76"/>
      <c r="J43" s="76"/>
      <c r="K43" s="76"/>
      <c r="L43" s="76"/>
      <c r="M43" s="76"/>
      <c r="N43" s="76"/>
      <c r="O43" s="75">
        <f t="shared" si="54"/>
        <v>0</v>
      </c>
      <c r="AA43" s="3" t="s">
        <v>170</v>
      </c>
      <c r="AB43" s="3" t="str">
        <f t="shared" si="55"/>
        <v>7066-000000</v>
      </c>
      <c r="AC43" s="3">
        <v>954</v>
      </c>
      <c r="AD43" s="3" t="str">
        <f t="shared" si="56"/>
        <v>035</v>
      </c>
      <c r="AG43" s="3">
        <v>110</v>
      </c>
      <c r="AH43" s="3" t="str">
        <f>Summary!$B$2</f>
        <v>USD</v>
      </c>
      <c r="AI43" s="3">
        <f t="shared" si="57"/>
        <v>0</v>
      </c>
      <c r="AJ43" s="3">
        <f t="shared" si="57"/>
        <v>0</v>
      </c>
      <c r="AK43" s="3">
        <f t="shared" si="57"/>
        <v>0</v>
      </c>
      <c r="AL43" s="3">
        <f t="shared" si="57"/>
        <v>0</v>
      </c>
      <c r="AM43" s="3">
        <f t="shared" si="57"/>
        <v>0</v>
      </c>
      <c r="AN43" s="3">
        <f t="shared" si="57"/>
        <v>0</v>
      </c>
      <c r="AO43" s="3">
        <f t="shared" si="57"/>
        <v>0</v>
      </c>
      <c r="AP43" s="3">
        <f t="shared" si="57"/>
        <v>0</v>
      </c>
      <c r="AQ43" s="3">
        <f t="shared" si="57"/>
        <v>0</v>
      </c>
      <c r="AR43" s="3">
        <f t="shared" si="57"/>
        <v>0</v>
      </c>
      <c r="AS43" s="3">
        <f t="shared" si="57"/>
        <v>0</v>
      </c>
      <c r="AT43" s="3">
        <f t="shared" si="57"/>
        <v>0</v>
      </c>
    </row>
    <row r="44" spans="1:46" ht="21.75" customHeight="1" x14ac:dyDescent="0.55000000000000004">
      <c r="A44" s="3">
        <v>7068</v>
      </c>
      <c r="B44" s="43" t="s">
        <v>92</v>
      </c>
      <c r="C44" s="76"/>
      <c r="D44" s="76"/>
      <c r="E44" s="76"/>
      <c r="F44" s="76"/>
      <c r="G44" s="76"/>
      <c r="H44" s="76"/>
      <c r="I44" s="76"/>
      <c r="J44" s="76"/>
      <c r="K44" s="76"/>
      <c r="L44" s="76"/>
      <c r="M44" s="76"/>
      <c r="N44" s="76"/>
      <c r="O44" s="75">
        <f t="shared" si="54"/>
        <v>0</v>
      </c>
      <c r="AA44" s="3" t="s">
        <v>170</v>
      </c>
      <c r="AB44" s="3" t="str">
        <f t="shared" si="55"/>
        <v>7068-000000</v>
      </c>
      <c r="AC44" s="3">
        <v>954</v>
      </c>
      <c r="AD44" s="3" t="str">
        <f t="shared" si="56"/>
        <v>035</v>
      </c>
      <c r="AG44" s="3">
        <v>110</v>
      </c>
      <c r="AH44" s="3" t="str">
        <f>Summary!$B$2</f>
        <v>USD</v>
      </c>
      <c r="AI44" s="3">
        <f t="shared" si="57"/>
        <v>0</v>
      </c>
      <c r="AJ44" s="3">
        <f t="shared" si="57"/>
        <v>0</v>
      </c>
      <c r="AK44" s="3">
        <f t="shared" si="57"/>
        <v>0</v>
      </c>
      <c r="AL44" s="3">
        <f t="shared" si="57"/>
        <v>0</v>
      </c>
      <c r="AM44" s="3">
        <f t="shared" si="57"/>
        <v>0</v>
      </c>
      <c r="AN44" s="3">
        <f t="shared" si="57"/>
        <v>0</v>
      </c>
      <c r="AO44" s="3">
        <f t="shared" si="57"/>
        <v>0</v>
      </c>
      <c r="AP44" s="3">
        <f t="shared" si="57"/>
        <v>0</v>
      </c>
      <c r="AQ44" s="3">
        <f t="shared" si="57"/>
        <v>0</v>
      </c>
      <c r="AR44" s="3">
        <f t="shared" si="57"/>
        <v>0</v>
      </c>
      <c r="AS44" s="3">
        <f t="shared" si="57"/>
        <v>0</v>
      </c>
      <c r="AT44" s="3">
        <f t="shared" si="57"/>
        <v>0</v>
      </c>
    </row>
    <row r="45" spans="1:46" ht="21.75" customHeight="1" x14ac:dyDescent="0.55000000000000004">
      <c r="A45" s="3">
        <v>7072</v>
      </c>
      <c r="B45" s="43" t="s">
        <v>351</v>
      </c>
      <c r="C45" s="168"/>
      <c r="D45" s="168"/>
      <c r="E45" s="168"/>
      <c r="F45" s="168"/>
      <c r="G45" s="168"/>
      <c r="H45" s="168"/>
      <c r="I45" s="168"/>
      <c r="J45" s="168"/>
      <c r="K45" s="168"/>
      <c r="L45" s="168"/>
      <c r="M45" s="168"/>
      <c r="N45" s="168"/>
      <c r="O45" s="75">
        <f t="shared" si="54"/>
        <v>0</v>
      </c>
      <c r="AA45" s="3" t="s">
        <v>170</v>
      </c>
      <c r="AB45" s="3" t="str">
        <f t="shared" ref="AB45" si="58">IF(A45="","",A45&amp;"-000000")</f>
        <v>7072-000000</v>
      </c>
      <c r="AC45" s="3">
        <v>954</v>
      </c>
      <c r="AD45" s="3" t="str">
        <f t="shared" si="56"/>
        <v>035</v>
      </c>
      <c r="AG45" s="3">
        <v>110</v>
      </c>
      <c r="AH45" s="3" t="str">
        <f>Summary!$B$2</f>
        <v>USD</v>
      </c>
      <c r="AI45" s="3">
        <f t="shared" ref="AI45" si="59">IF(C45="",0,C45)</f>
        <v>0</v>
      </c>
      <c r="AJ45" s="3">
        <f t="shared" ref="AJ45" si="60">IF(D45="",0,D45)</f>
        <v>0</v>
      </c>
      <c r="AK45" s="3">
        <f t="shared" ref="AK45" si="61">IF(E45="",0,E45)</f>
        <v>0</v>
      </c>
      <c r="AL45" s="3">
        <f t="shared" ref="AL45" si="62">IF(F45="",0,F45)</f>
        <v>0</v>
      </c>
      <c r="AM45" s="3">
        <f t="shared" ref="AM45" si="63">IF(G45="",0,G45)</f>
        <v>0</v>
      </c>
      <c r="AN45" s="3">
        <f t="shared" ref="AN45" si="64">IF(H45="",0,H45)</f>
        <v>0</v>
      </c>
      <c r="AO45" s="3">
        <f t="shared" ref="AO45" si="65">IF(I45="",0,I45)</f>
        <v>0</v>
      </c>
      <c r="AP45" s="3">
        <f t="shared" ref="AP45" si="66">IF(J45="",0,J45)</f>
        <v>0</v>
      </c>
      <c r="AQ45" s="3">
        <f t="shared" ref="AQ45" si="67">IF(K45="",0,K45)</f>
        <v>0</v>
      </c>
      <c r="AR45" s="3">
        <f t="shared" ref="AR45" si="68">IF(L45="",0,L45)</f>
        <v>0</v>
      </c>
      <c r="AS45" s="3">
        <f t="shared" ref="AS45" si="69">IF(M45="",0,M45)</f>
        <v>0</v>
      </c>
      <c r="AT45" s="3">
        <f t="shared" ref="AT45" si="70">IF(N45="",0,N45)</f>
        <v>0</v>
      </c>
    </row>
    <row r="46" spans="1:46" ht="21.75" customHeight="1" x14ac:dyDescent="0.55000000000000004">
      <c r="A46" s="177" t="s">
        <v>308</v>
      </c>
      <c r="B46" s="43"/>
      <c r="C46" s="178">
        <f>SUM(C40:C45)</f>
        <v>4.166666666666667</v>
      </c>
      <c r="D46" s="178">
        <f t="shared" ref="D46:N46" si="71">SUM(D40:D45)</f>
        <v>4.166666666666667</v>
      </c>
      <c r="E46" s="178">
        <f t="shared" si="71"/>
        <v>4.166666666666667</v>
      </c>
      <c r="F46" s="178">
        <f t="shared" si="71"/>
        <v>4.166666666666667</v>
      </c>
      <c r="G46" s="178">
        <f t="shared" si="71"/>
        <v>4.166666666666667</v>
      </c>
      <c r="H46" s="178">
        <f t="shared" si="71"/>
        <v>4.166666666666667</v>
      </c>
      <c r="I46" s="178">
        <f t="shared" si="71"/>
        <v>4.166666666666667</v>
      </c>
      <c r="J46" s="178">
        <f t="shared" si="71"/>
        <v>4.166666666666667</v>
      </c>
      <c r="K46" s="178">
        <f t="shared" si="71"/>
        <v>4.166666666666667</v>
      </c>
      <c r="L46" s="178">
        <f t="shared" si="71"/>
        <v>4.166666666666667</v>
      </c>
      <c r="M46" s="178">
        <f t="shared" si="71"/>
        <v>4.166666666666667</v>
      </c>
      <c r="N46" s="178">
        <f t="shared" si="71"/>
        <v>4.166666666666667</v>
      </c>
      <c r="O46" s="178">
        <f>SUM(O40:O45)</f>
        <v>49.999999999999993</v>
      </c>
    </row>
    <row r="47" spans="1:46" ht="21.75" customHeight="1" x14ac:dyDescent="0.55000000000000004">
      <c r="B47" s="43"/>
      <c r="C47" s="180"/>
      <c r="D47" s="180"/>
      <c r="E47" s="180"/>
      <c r="F47" s="180"/>
      <c r="G47" s="180"/>
      <c r="H47" s="180"/>
      <c r="I47" s="180"/>
      <c r="J47" s="180"/>
      <c r="K47" s="180"/>
      <c r="L47" s="180"/>
      <c r="M47" s="180"/>
      <c r="N47" s="180"/>
      <c r="O47" s="180"/>
    </row>
    <row r="48" spans="1:46" ht="21.75" customHeight="1" x14ac:dyDescent="0.55000000000000004">
      <c r="A48" s="177" t="s">
        <v>238</v>
      </c>
      <c r="B48" s="43"/>
      <c r="C48" s="75"/>
      <c r="D48" s="75"/>
      <c r="E48" s="75"/>
      <c r="F48" s="75"/>
      <c r="G48" s="75"/>
      <c r="H48" s="75"/>
      <c r="I48" s="75"/>
      <c r="J48" s="75"/>
      <c r="K48" s="75"/>
      <c r="L48" s="75"/>
      <c r="M48" s="75"/>
      <c r="N48" s="75"/>
      <c r="O48" s="75"/>
    </row>
    <row r="49" spans="1:46" ht="21.75" customHeight="1" x14ac:dyDescent="0.55000000000000004">
      <c r="A49" s="3">
        <v>7060</v>
      </c>
      <c r="B49" s="43" t="s">
        <v>84</v>
      </c>
      <c r="C49" s="76"/>
      <c r="D49" s="76"/>
      <c r="E49" s="76"/>
      <c r="F49" s="76"/>
      <c r="G49" s="76"/>
      <c r="H49" s="76"/>
      <c r="I49" s="76"/>
      <c r="J49" s="76"/>
      <c r="K49" s="76"/>
      <c r="L49" s="76"/>
      <c r="M49" s="76"/>
      <c r="N49" s="76"/>
      <c r="O49" s="75">
        <f t="shared" ref="O49:O54" si="72">SUM(C49:N49)</f>
        <v>0</v>
      </c>
      <c r="AA49" s="3" t="s">
        <v>170</v>
      </c>
      <c r="AB49" s="3" t="str">
        <f t="shared" ref="AB49:AB53" si="73">IF(A49="","",A49&amp;"-000000")</f>
        <v>7060-000000</v>
      </c>
      <c r="AC49" s="3">
        <v>955</v>
      </c>
      <c r="AD49" s="3" t="str">
        <f t="shared" ref="AD49:AD54" si="74">IF(LEN($O$1)=3,$O$1,IF(LEN($O$1)=2,0&amp;$O$1,IF(LEN($O$1)=1,0&amp;0&amp;$O$1,"ERROR")))</f>
        <v>035</v>
      </c>
      <c r="AG49" s="3">
        <v>110</v>
      </c>
      <c r="AH49" s="3" t="str">
        <f>Summary!$B$2</f>
        <v>USD</v>
      </c>
      <c r="AI49" s="3">
        <f t="shared" ref="AI49:AI53" si="75">IF(C49="",0,C49)</f>
        <v>0</v>
      </c>
      <c r="AJ49" s="3">
        <f t="shared" ref="AJ49:AJ53" si="76">IF(D49="",0,D49)</f>
        <v>0</v>
      </c>
      <c r="AK49" s="3">
        <f t="shared" ref="AK49:AK53" si="77">IF(E49="",0,E49)</f>
        <v>0</v>
      </c>
      <c r="AL49" s="3">
        <f t="shared" ref="AL49:AL53" si="78">IF(F49="",0,F49)</f>
        <v>0</v>
      </c>
      <c r="AM49" s="3">
        <f t="shared" ref="AM49:AM53" si="79">IF(G49="",0,G49)</f>
        <v>0</v>
      </c>
      <c r="AN49" s="3">
        <f t="shared" ref="AN49:AN53" si="80">IF(H49="",0,H49)</f>
        <v>0</v>
      </c>
      <c r="AO49" s="3">
        <f t="shared" ref="AO49:AO53" si="81">IF(I49="",0,I49)</f>
        <v>0</v>
      </c>
      <c r="AP49" s="3">
        <f t="shared" ref="AP49:AP53" si="82">IF(J49="",0,J49)</f>
        <v>0</v>
      </c>
      <c r="AQ49" s="3">
        <f t="shared" ref="AQ49:AQ53" si="83">IF(K49="",0,K49)</f>
        <v>0</v>
      </c>
      <c r="AR49" s="3">
        <f t="shared" ref="AR49:AR53" si="84">IF(L49="",0,L49)</f>
        <v>0</v>
      </c>
      <c r="AS49" s="3">
        <f t="shared" ref="AS49:AS53" si="85">IF(M49="",0,M49)</f>
        <v>0</v>
      </c>
      <c r="AT49" s="3">
        <f t="shared" ref="AT49:AT53" si="86">IF(N49="",0,N49)</f>
        <v>0</v>
      </c>
    </row>
    <row r="50" spans="1:46" ht="21.75" customHeight="1" x14ac:dyDescent="0.55000000000000004">
      <c r="A50" s="3">
        <v>7062</v>
      </c>
      <c r="B50" s="43" t="s">
        <v>86</v>
      </c>
      <c r="C50" s="76">
        <v>4.166666666666667</v>
      </c>
      <c r="D50" s="76">
        <v>4.166666666666667</v>
      </c>
      <c r="E50" s="76">
        <v>4.166666666666667</v>
      </c>
      <c r="F50" s="76">
        <v>4.166666666666667</v>
      </c>
      <c r="G50" s="76">
        <v>4.166666666666667</v>
      </c>
      <c r="H50" s="76">
        <v>4.166666666666667</v>
      </c>
      <c r="I50" s="76">
        <v>4.166666666666667</v>
      </c>
      <c r="J50" s="76">
        <v>4.166666666666667</v>
      </c>
      <c r="K50" s="76">
        <v>4.166666666666667</v>
      </c>
      <c r="L50" s="76">
        <v>4.166666666666667</v>
      </c>
      <c r="M50" s="76">
        <v>4.166666666666667</v>
      </c>
      <c r="N50" s="76">
        <v>4.166666666666667</v>
      </c>
      <c r="O50" s="75">
        <f t="shared" si="72"/>
        <v>49.999999999999993</v>
      </c>
      <c r="AA50" s="3" t="s">
        <v>170</v>
      </c>
      <c r="AB50" s="3" t="str">
        <f t="shared" si="73"/>
        <v>7062-000000</v>
      </c>
      <c r="AC50" s="3">
        <v>955</v>
      </c>
      <c r="AD50" s="3" t="str">
        <f t="shared" si="74"/>
        <v>035</v>
      </c>
      <c r="AG50" s="3">
        <v>110</v>
      </c>
      <c r="AH50" s="3" t="str">
        <f>Summary!$B$2</f>
        <v>USD</v>
      </c>
      <c r="AI50" s="3">
        <f t="shared" si="75"/>
        <v>4.166666666666667</v>
      </c>
      <c r="AJ50" s="3">
        <f t="shared" si="76"/>
        <v>4.166666666666667</v>
      </c>
      <c r="AK50" s="3">
        <f t="shared" si="77"/>
        <v>4.166666666666667</v>
      </c>
      <c r="AL50" s="3">
        <f t="shared" si="78"/>
        <v>4.166666666666667</v>
      </c>
      <c r="AM50" s="3">
        <f t="shared" si="79"/>
        <v>4.166666666666667</v>
      </c>
      <c r="AN50" s="3">
        <f t="shared" si="80"/>
        <v>4.166666666666667</v>
      </c>
      <c r="AO50" s="3">
        <f t="shared" si="81"/>
        <v>4.166666666666667</v>
      </c>
      <c r="AP50" s="3">
        <f t="shared" si="82"/>
        <v>4.166666666666667</v>
      </c>
      <c r="AQ50" s="3">
        <f t="shared" si="83"/>
        <v>4.166666666666667</v>
      </c>
      <c r="AR50" s="3">
        <f t="shared" si="84"/>
        <v>4.166666666666667</v>
      </c>
      <c r="AS50" s="3">
        <f t="shared" si="85"/>
        <v>4.166666666666667</v>
      </c>
      <c r="AT50" s="3">
        <f t="shared" si="86"/>
        <v>4.166666666666667</v>
      </c>
    </row>
    <row r="51" spans="1:46" ht="21.75" customHeight="1" x14ac:dyDescent="0.55000000000000004">
      <c r="A51" s="3">
        <v>7064</v>
      </c>
      <c r="B51" s="43" t="s">
        <v>88</v>
      </c>
      <c r="C51" s="76"/>
      <c r="D51" s="76"/>
      <c r="E51" s="76"/>
      <c r="F51" s="76"/>
      <c r="G51" s="76"/>
      <c r="H51" s="76"/>
      <c r="I51" s="76"/>
      <c r="J51" s="76"/>
      <c r="K51" s="76"/>
      <c r="L51" s="76"/>
      <c r="M51" s="76"/>
      <c r="N51" s="76"/>
      <c r="O51" s="75">
        <f t="shared" si="72"/>
        <v>0</v>
      </c>
      <c r="AA51" s="3" t="s">
        <v>170</v>
      </c>
      <c r="AB51" s="3" t="str">
        <f t="shared" si="73"/>
        <v>7064-000000</v>
      </c>
      <c r="AC51" s="3">
        <v>955</v>
      </c>
      <c r="AD51" s="3" t="str">
        <f t="shared" si="74"/>
        <v>035</v>
      </c>
      <c r="AG51" s="3">
        <v>110</v>
      </c>
      <c r="AH51" s="3" t="str">
        <f>Summary!$B$2</f>
        <v>USD</v>
      </c>
      <c r="AI51" s="3">
        <f t="shared" si="75"/>
        <v>0</v>
      </c>
      <c r="AJ51" s="3">
        <f t="shared" si="76"/>
        <v>0</v>
      </c>
      <c r="AK51" s="3">
        <f t="shared" si="77"/>
        <v>0</v>
      </c>
      <c r="AL51" s="3">
        <f t="shared" si="78"/>
        <v>0</v>
      </c>
      <c r="AM51" s="3">
        <f t="shared" si="79"/>
        <v>0</v>
      </c>
      <c r="AN51" s="3">
        <f t="shared" si="80"/>
        <v>0</v>
      </c>
      <c r="AO51" s="3">
        <f t="shared" si="81"/>
        <v>0</v>
      </c>
      <c r="AP51" s="3">
        <f t="shared" si="82"/>
        <v>0</v>
      </c>
      <c r="AQ51" s="3">
        <f t="shared" si="83"/>
        <v>0</v>
      </c>
      <c r="AR51" s="3">
        <f t="shared" si="84"/>
        <v>0</v>
      </c>
      <c r="AS51" s="3">
        <f t="shared" si="85"/>
        <v>0</v>
      </c>
      <c r="AT51" s="3">
        <f t="shared" si="86"/>
        <v>0</v>
      </c>
    </row>
    <row r="52" spans="1:46" ht="21.75" customHeight="1" x14ac:dyDescent="0.55000000000000004">
      <c r="A52" s="3">
        <v>7066</v>
      </c>
      <c r="B52" s="43" t="s">
        <v>90</v>
      </c>
      <c r="C52" s="76"/>
      <c r="D52" s="76"/>
      <c r="E52" s="76"/>
      <c r="F52" s="76"/>
      <c r="G52" s="76"/>
      <c r="H52" s="76"/>
      <c r="I52" s="76"/>
      <c r="J52" s="76"/>
      <c r="K52" s="76"/>
      <c r="L52" s="76"/>
      <c r="M52" s="76"/>
      <c r="N52" s="76"/>
      <c r="O52" s="75">
        <f t="shared" si="72"/>
        <v>0</v>
      </c>
      <c r="AA52" s="3" t="s">
        <v>170</v>
      </c>
      <c r="AB52" s="3" t="str">
        <f t="shared" si="73"/>
        <v>7066-000000</v>
      </c>
      <c r="AC52" s="3">
        <v>955</v>
      </c>
      <c r="AD52" s="3" t="str">
        <f t="shared" si="74"/>
        <v>035</v>
      </c>
      <c r="AG52" s="3">
        <v>110</v>
      </c>
      <c r="AH52" s="3" t="str">
        <f>Summary!$B$2</f>
        <v>USD</v>
      </c>
      <c r="AI52" s="3">
        <f t="shared" si="75"/>
        <v>0</v>
      </c>
      <c r="AJ52" s="3">
        <f t="shared" si="76"/>
        <v>0</v>
      </c>
      <c r="AK52" s="3">
        <f t="shared" si="77"/>
        <v>0</v>
      </c>
      <c r="AL52" s="3">
        <f t="shared" si="78"/>
        <v>0</v>
      </c>
      <c r="AM52" s="3">
        <f t="shared" si="79"/>
        <v>0</v>
      </c>
      <c r="AN52" s="3">
        <f t="shared" si="80"/>
        <v>0</v>
      </c>
      <c r="AO52" s="3">
        <f t="shared" si="81"/>
        <v>0</v>
      </c>
      <c r="AP52" s="3">
        <f t="shared" si="82"/>
        <v>0</v>
      </c>
      <c r="AQ52" s="3">
        <f t="shared" si="83"/>
        <v>0</v>
      </c>
      <c r="AR52" s="3">
        <f t="shared" si="84"/>
        <v>0</v>
      </c>
      <c r="AS52" s="3">
        <f t="shared" si="85"/>
        <v>0</v>
      </c>
      <c r="AT52" s="3">
        <f t="shared" si="86"/>
        <v>0</v>
      </c>
    </row>
    <row r="53" spans="1:46" ht="21.75" customHeight="1" x14ac:dyDescent="0.55000000000000004">
      <c r="A53" s="3">
        <v>7068</v>
      </c>
      <c r="B53" s="43" t="s">
        <v>92</v>
      </c>
      <c r="C53" s="76"/>
      <c r="D53" s="76"/>
      <c r="E53" s="76"/>
      <c r="F53" s="76"/>
      <c r="G53" s="76"/>
      <c r="H53" s="76"/>
      <c r="I53" s="76"/>
      <c r="J53" s="76"/>
      <c r="K53" s="76"/>
      <c r="L53" s="76"/>
      <c r="M53" s="76"/>
      <c r="N53" s="76"/>
      <c r="O53" s="75">
        <f t="shared" si="72"/>
        <v>0</v>
      </c>
      <c r="AA53" s="3" t="s">
        <v>170</v>
      </c>
      <c r="AB53" s="3" t="str">
        <f t="shared" si="73"/>
        <v>7068-000000</v>
      </c>
      <c r="AC53" s="3">
        <v>955</v>
      </c>
      <c r="AD53" s="3" t="str">
        <f t="shared" si="74"/>
        <v>035</v>
      </c>
      <c r="AG53" s="3">
        <v>110</v>
      </c>
      <c r="AH53" s="3" t="str">
        <f>Summary!$B$2</f>
        <v>USD</v>
      </c>
      <c r="AI53" s="3">
        <f t="shared" si="75"/>
        <v>0</v>
      </c>
      <c r="AJ53" s="3">
        <f t="shared" si="76"/>
        <v>0</v>
      </c>
      <c r="AK53" s="3">
        <f t="shared" si="77"/>
        <v>0</v>
      </c>
      <c r="AL53" s="3">
        <f t="shared" si="78"/>
        <v>0</v>
      </c>
      <c r="AM53" s="3">
        <f t="shared" si="79"/>
        <v>0</v>
      </c>
      <c r="AN53" s="3">
        <f t="shared" si="80"/>
        <v>0</v>
      </c>
      <c r="AO53" s="3">
        <f t="shared" si="81"/>
        <v>0</v>
      </c>
      <c r="AP53" s="3">
        <f t="shared" si="82"/>
        <v>0</v>
      </c>
      <c r="AQ53" s="3">
        <f t="shared" si="83"/>
        <v>0</v>
      </c>
      <c r="AR53" s="3">
        <f t="shared" si="84"/>
        <v>0</v>
      </c>
      <c r="AS53" s="3">
        <f t="shared" si="85"/>
        <v>0</v>
      </c>
      <c r="AT53" s="3">
        <f t="shared" si="86"/>
        <v>0</v>
      </c>
    </row>
    <row r="54" spans="1:46" ht="21.75" customHeight="1" x14ac:dyDescent="0.55000000000000004">
      <c r="A54" s="3">
        <v>7072</v>
      </c>
      <c r="B54" s="43" t="s">
        <v>351</v>
      </c>
      <c r="C54" s="168"/>
      <c r="D54" s="168"/>
      <c r="E54" s="168"/>
      <c r="F54" s="168"/>
      <c r="G54" s="168"/>
      <c r="H54" s="168"/>
      <c r="I54" s="168"/>
      <c r="J54" s="168"/>
      <c r="K54" s="168"/>
      <c r="L54" s="168"/>
      <c r="M54" s="168"/>
      <c r="N54" s="168"/>
      <c r="O54" s="75">
        <f t="shared" si="72"/>
        <v>0</v>
      </c>
      <c r="AA54" s="3" t="s">
        <v>170</v>
      </c>
      <c r="AB54" s="3" t="str">
        <f t="shared" ref="AB54" si="87">IF(A54="","",A54&amp;"-000000")</f>
        <v>7072-000000</v>
      </c>
      <c r="AC54" s="3">
        <v>955</v>
      </c>
      <c r="AD54" s="3" t="str">
        <f t="shared" si="74"/>
        <v>035</v>
      </c>
      <c r="AG54" s="3">
        <v>110</v>
      </c>
      <c r="AH54" s="3" t="str">
        <f>Summary!$B$2</f>
        <v>USD</v>
      </c>
      <c r="AI54" s="3">
        <f t="shared" ref="AI54" si="88">IF(C54="",0,C54)</f>
        <v>0</v>
      </c>
      <c r="AJ54" s="3">
        <f t="shared" ref="AJ54" si="89">IF(D54="",0,D54)</f>
        <v>0</v>
      </c>
      <c r="AK54" s="3">
        <f t="shared" ref="AK54" si="90">IF(E54="",0,E54)</f>
        <v>0</v>
      </c>
      <c r="AL54" s="3">
        <f t="shared" ref="AL54" si="91">IF(F54="",0,F54)</f>
        <v>0</v>
      </c>
      <c r="AM54" s="3">
        <f t="shared" ref="AM54" si="92">IF(G54="",0,G54)</f>
        <v>0</v>
      </c>
      <c r="AN54" s="3">
        <f t="shared" ref="AN54" si="93">IF(H54="",0,H54)</f>
        <v>0</v>
      </c>
      <c r="AO54" s="3">
        <f t="shared" ref="AO54" si="94">IF(I54="",0,I54)</f>
        <v>0</v>
      </c>
      <c r="AP54" s="3">
        <f t="shared" ref="AP54" si="95">IF(J54="",0,J54)</f>
        <v>0</v>
      </c>
      <c r="AQ54" s="3">
        <f t="shared" ref="AQ54" si="96">IF(K54="",0,K54)</f>
        <v>0</v>
      </c>
      <c r="AR54" s="3">
        <f t="shared" ref="AR54" si="97">IF(L54="",0,L54)</f>
        <v>0</v>
      </c>
      <c r="AS54" s="3">
        <f t="shared" ref="AS54" si="98">IF(M54="",0,M54)</f>
        <v>0</v>
      </c>
      <c r="AT54" s="3">
        <f t="shared" ref="AT54" si="99">IF(N54="",0,N54)</f>
        <v>0</v>
      </c>
    </row>
    <row r="55" spans="1:46" ht="21.75" customHeight="1" x14ac:dyDescent="0.55000000000000004">
      <c r="A55" s="177" t="s">
        <v>309</v>
      </c>
      <c r="B55" s="43"/>
      <c r="C55" s="178">
        <f>SUM(C49:C54)</f>
        <v>4.166666666666667</v>
      </c>
      <c r="D55" s="178">
        <f t="shared" ref="D55:N55" si="100">SUM(D49:D54)</f>
        <v>4.166666666666667</v>
      </c>
      <c r="E55" s="178">
        <f t="shared" si="100"/>
        <v>4.166666666666667</v>
      </c>
      <c r="F55" s="178">
        <f t="shared" si="100"/>
        <v>4.166666666666667</v>
      </c>
      <c r="G55" s="178">
        <f t="shared" si="100"/>
        <v>4.166666666666667</v>
      </c>
      <c r="H55" s="178">
        <f t="shared" si="100"/>
        <v>4.166666666666667</v>
      </c>
      <c r="I55" s="178">
        <f t="shared" si="100"/>
        <v>4.166666666666667</v>
      </c>
      <c r="J55" s="178">
        <f t="shared" si="100"/>
        <v>4.166666666666667</v>
      </c>
      <c r="K55" s="178">
        <f t="shared" si="100"/>
        <v>4.166666666666667</v>
      </c>
      <c r="L55" s="178">
        <f t="shared" si="100"/>
        <v>4.166666666666667</v>
      </c>
      <c r="M55" s="178">
        <f t="shared" si="100"/>
        <v>4.166666666666667</v>
      </c>
      <c r="N55" s="178">
        <f t="shared" si="100"/>
        <v>4.166666666666667</v>
      </c>
      <c r="O55" s="178">
        <f>SUM(O49:O54)</f>
        <v>49.999999999999993</v>
      </c>
    </row>
    <row r="56" spans="1:46" ht="21.75" customHeight="1" x14ac:dyDescent="0.55000000000000004">
      <c r="B56" s="43"/>
      <c r="C56" s="75"/>
      <c r="D56" s="75"/>
      <c r="E56" s="75"/>
      <c r="F56" s="75"/>
      <c r="G56" s="75"/>
      <c r="H56" s="75"/>
      <c r="I56" s="75"/>
      <c r="J56" s="75"/>
      <c r="K56" s="75"/>
      <c r="L56" s="75"/>
      <c r="M56" s="75"/>
      <c r="N56" s="75"/>
      <c r="O56" s="75"/>
    </row>
    <row r="57" spans="1:46" ht="21.75" customHeight="1" x14ac:dyDescent="0.55000000000000004">
      <c r="A57" s="177" t="s">
        <v>239</v>
      </c>
      <c r="B57" s="43"/>
      <c r="C57" s="75"/>
      <c r="D57" s="75"/>
      <c r="E57" s="75"/>
      <c r="F57" s="75"/>
      <c r="G57" s="75"/>
      <c r="H57" s="75"/>
      <c r="I57" s="75"/>
      <c r="J57" s="75"/>
      <c r="K57" s="75"/>
      <c r="L57" s="75"/>
      <c r="M57" s="75"/>
      <c r="N57" s="75"/>
      <c r="O57" s="75"/>
    </row>
    <row r="58" spans="1:46" ht="21.75" customHeight="1" x14ac:dyDescent="0.55000000000000004">
      <c r="A58" s="3">
        <v>7060</v>
      </c>
      <c r="B58" s="43" t="s">
        <v>84</v>
      </c>
      <c r="C58" s="76"/>
      <c r="D58" s="76"/>
      <c r="E58" s="76"/>
      <c r="F58" s="76"/>
      <c r="G58" s="76"/>
      <c r="H58" s="76"/>
      <c r="I58" s="76"/>
      <c r="J58" s="76"/>
      <c r="K58" s="76"/>
      <c r="L58" s="76"/>
      <c r="M58" s="76"/>
      <c r="N58" s="76"/>
      <c r="O58" s="75">
        <f t="shared" ref="O58:O63" si="101">SUM(C58:N58)</f>
        <v>0</v>
      </c>
      <c r="AA58" s="3" t="s">
        <v>170</v>
      </c>
      <c r="AB58" s="3" t="str">
        <f t="shared" ref="AB58:AB62" si="102">IF(A58="","",A58&amp;"-000000")</f>
        <v>7060-000000</v>
      </c>
      <c r="AC58" s="3">
        <v>956</v>
      </c>
      <c r="AD58" s="3" t="str">
        <f t="shared" ref="AD58:AD63" si="103">IF(LEN($O$1)=3,$O$1,IF(LEN($O$1)=2,0&amp;$O$1,IF(LEN($O$1)=1,0&amp;0&amp;$O$1,"ERROR")))</f>
        <v>035</v>
      </c>
      <c r="AG58" s="3">
        <v>110</v>
      </c>
      <c r="AH58" s="3" t="str">
        <f>Summary!$B$2</f>
        <v>USD</v>
      </c>
      <c r="AI58" s="3">
        <f t="shared" ref="AI58:AI62" si="104">IF(C58="",0,C58)</f>
        <v>0</v>
      </c>
      <c r="AJ58" s="3">
        <f t="shared" ref="AJ58:AJ62" si="105">IF(D58="",0,D58)</f>
        <v>0</v>
      </c>
      <c r="AK58" s="3">
        <f t="shared" ref="AK58:AK62" si="106">IF(E58="",0,E58)</f>
        <v>0</v>
      </c>
      <c r="AL58" s="3">
        <f t="shared" ref="AL58:AL62" si="107">IF(F58="",0,F58)</f>
        <v>0</v>
      </c>
      <c r="AM58" s="3">
        <f t="shared" ref="AM58:AM62" si="108">IF(G58="",0,G58)</f>
        <v>0</v>
      </c>
      <c r="AN58" s="3">
        <f t="shared" ref="AN58:AN62" si="109">IF(H58="",0,H58)</f>
        <v>0</v>
      </c>
      <c r="AO58" s="3">
        <f t="shared" ref="AO58:AO62" si="110">IF(I58="",0,I58)</f>
        <v>0</v>
      </c>
      <c r="AP58" s="3">
        <f t="shared" ref="AP58:AP62" si="111">IF(J58="",0,J58)</f>
        <v>0</v>
      </c>
      <c r="AQ58" s="3">
        <f t="shared" ref="AQ58:AQ62" si="112">IF(K58="",0,K58)</f>
        <v>0</v>
      </c>
      <c r="AR58" s="3">
        <f t="shared" ref="AR58:AR62" si="113">IF(L58="",0,L58)</f>
        <v>0</v>
      </c>
      <c r="AS58" s="3">
        <f t="shared" ref="AS58:AS62" si="114">IF(M58="",0,M58)</f>
        <v>0</v>
      </c>
      <c r="AT58" s="3">
        <f t="shared" ref="AT58:AT62" si="115">IF(N58="",0,N58)</f>
        <v>0</v>
      </c>
    </row>
    <row r="59" spans="1:46" ht="21.75" customHeight="1" x14ac:dyDescent="0.55000000000000004">
      <c r="A59" s="3">
        <v>7062</v>
      </c>
      <c r="B59" s="43" t="s">
        <v>86</v>
      </c>
      <c r="C59" s="76">
        <v>4.166666666666667</v>
      </c>
      <c r="D59" s="76">
        <v>4.166666666666667</v>
      </c>
      <c r="E59" s="76">
        <v>4.166666666666667</v>
      </c>
      <c r="F59" s="76">
        <v>4.166666666666667</v>
      </c>
      <c r="G59" s="76">
        <v>4.166666666666667</v>
      </c>
      <c r="H59" s="76">
        <v>4.166666666666667</v>
      </c>
      <c r="I59" s="76">
        <v>4.166666666666667</v>
      </c>
      <c r="J59" s="76">
        <v>4.166666666666667</v>
      </c>
      <c r="K59" s="76">
        <v>4.166666666666667</v>
      </c>
      <c r="L59" s="76">
        <v>4.166666666666667</v>
      </c>
      <c r="M59" s="76">
        <v>4.166666666666667</v>
      </c>
      <c r="N59" s="76">
        <v>4.166666666666667</v>
      </c>
      <c r="O59" s="75">
        <f t="shared" si="101"/>
        <v>49.999999999999993</v>
      </c>
      <c r="AA59" s="3" t="s">
        <v>170</v>
      </c>
      <c r="AB59" s="3" t="str">
        <f t="shared" si="102"/>
        <v>7062-000000</v>
      </c>
      <c r="AC59" s="3">
        <v>956</v>
      </c>
      <c r="AD59" s="3" t="str">
        <f t="shared" si="103"/>
        <v>035</v>
      </c>
      <c r="AG59" s="3">
        <v>110</v>
      </c>
      <c r="AH59" s="3" t="str">
        <f>Summary!$B$2</f>
        <v>USD</v>
      </c>
      <c r="AI59" s="3">
        <f t="shared" si="104"/>
        <v>4.166666666666667</v>
      </c>
      <c r="AJ59" s="3">
        <f t="shared" si="105"/>
        <v>4.166666666666667</v>
      </c>
      <c r="AK59" s="3">
        <f t="shared" si="106"/>
        <v>4.166666666666667</v>
      </c>
      <c r="AL59" s="3">
        <f t="shared" si="107"/>
        <v>4.166666666666667</v>
      </c>
      <c r="AM59" s="3">
        <f t="shared" si="108"/>
        <v>4.166666666666667</v>
      </c>
      <c r="AN59" s="3">
        <f t="shared" si="109"/>
        <v>4.166666666666667</v>
      </c>
      <c r="AO59" s="3">
        <f t="shared" si="110"/>
        <v>4.166666666666667</v>
      </c>
      <c r="AP59" s="3">
        <f t="shared" si="111"/>
        <v>4.166666666666667</v>
      </c>
      <c r="AQ59" s="3">
        <f t="shared" si="112"/>
        <v>4.166666666666667</v>
      </c>
      <c r="AR59" s="3">
        <f t="shared" si="113"/>
        <v>4.166666666666667</v>
      </c>
      <c r="AS59" s="3">
        <f t="shared" si="114"/>
        <v>4.166666666666667</v>
      </c>
      <c r="AT59" s="3">
        <f t="shared" si="115"/>
        <v>4.166666666666667</v>
      </c>
    </row>
    <row r="60" spans="1:46" ht="21.75" customHeight="1" x14ac:dyDescent="0.55000000000000004">
      <c r="A60" s="3">
        <v>7064</v>
      </c>
      <c r="B60" s="43" t="s">
        <v>88</v>
      </c>
      <c r="C60" s="76"/>
      <c r="D60" s="76"/>
      <c r="E60" s="76"/>
      <c r="F60" s="76"/>
      <c r="G60" s="76"/>
      <c r="H60" s="76"/>
      <c r="I60" s="76"/>
      <c r="J60" s="76"/>
      <c r="K60" s="76"/>
      <c r="L60" s="76"/>
      <c r="M60" s="76"/>
      <c r="N60" s="76"/>
      <c r="O60" s="75">
        <f t="shared" si="101"/>
        <v>0</v>
      </c>
      <c r="AA60" s="3" t="s">
        <v>170</v>
      </c>
      <c r="AB60" s="3" t="str">
        <f t="shared" si="102"/>
        <v>7064-000000</v>
      </c>
      <c r="AC60" s="3">
        <v>956</v>
      </c>
      <c r="AD60" s="3" t="str">
        <f t="shared" si="103"/>
        <v>035</v>
      </c>
      <c r="AG60" s="3">
        <v>110</v>
      </c>
      <c r="AH60" s="3" t="str">
        <f>Summary!$B$2</f>
        <v>USD</v>
      </c>
      <c r="AI60" s="3">
        <f t="shared" si="104"/>
        <v>0</v>
      </c>
      <c r="AJ60" s="3">
        <f t="shared" si="105"/>
        <v>0</v>
      </c>
      <c r="AK60" s="3">
        <f t="shared" si="106"/>
        <v>0</v>
      </c>
      <c r="AL60" s="3">
        <f t="shared" si="107"/>
        <v>0</v>
      </c>
      <c r="AM60" s="3">
        <f t="shared" si="108"/>
        <v>0</v>
      </c>
      <c r="AN60" s="3">
        <f t="shared" si="109"/>
        <v>0</v>
      </c>
      <c r="AO60" s="3">
        <f t="shared" si="110"/>
        <v>0</v>
      </c>
      <c r="AP60" s="3">
        <f t="shared" si="111"/>
        <v>0</v>
      </c>
      <c r="AQ60" s="3">
        <f t="shared" si="112"/>
        <v>0</v>
      </c>
      <c r="AR60" s="3">
        <f t="shared" si="113"/>
        <v>0</v>
      </c>
      <c r="AS60" s="3">
        <f t="shared" si="114"/>
        <v>0</v>
      </c>
      <c r="AT60" s="3">
        <f t="shared" si="115"/>
        <v>0</v>
      </c>
    </row>
    <row r="61" spans="1:46" ht="21.75" customHeight="1" x14ac:dyDescent="0.55000000000000004">
      <c r="A61" s="3">
        <v>7066</v>
      </c>
      <c r="B61" s="43" t="s">
        <v>90</v>
      </c>
      <c r="C61" s="76"/>
      <c r="D61" s="76"/>
      <c r="E61" s="76"/>
      <c r="F61" s="76"/>
      <c r="G61" s="76"/>
      <c r="H61" s="76"/>
      <c r="I61" s="76"/>
      <c r="J61" s="76"/>
      <c r="K61" s="76"/>
      <c r="L61" s="76"/>
      <c r="M61" s="76"/>
      <c r="N61" s="76"/>
      <c r="O61" s="75">
        <f t="shared" si="101"/>
        <v>0</v>
      </c>
      <c r="AA61" s="3" t="s">
        <v>170</v>
      </c>
      <c r="AB61" s="3" t="str">
        <f t="shared" si="102"/>
        <v>7066-000000</v>
      </c>
      <c r="AC61" s="3">
        <v>956</v>
      </c>
      <c r="AD61" s="3" t="str">
        <f t="shared" si="103"/>
        <v>035</v>
      </c>
      <c r="AG61" s="3">
        <v>110</v>
      </c>
      <c r="AH61" s="3" t="str">
        <f>Summary!$B$2</f>
        <v>USD</v>
      </c>
      <c r="AI61" s="3">
        <f t="shared" si="104"/>
        <v>0</v>
      </c>
      <c r="AJ61" s="3">
        <f t="shared" si="105"/>
        <v>0</v>
      </c>
      <c r="AK61" s="3">
        <f t="shared" si="106"/>
        <v>0</v>
      </c>
      <c r="AL61" s="3">
        <f t="shared" si="107"/>
        <v>0</v>
      </c>
      <c r="AM61" s="3">
        <f t="shared" si="108"/>
        <v>0</v>
      </c>
      <c r="AN61" s="3">
        <f t="shared" si="109"/>
        <v>0</v>
      </c>
      <c r="AO61" s="3">
        <f t="shared" si="110"/>
        <v>0</v>
      </c>
      <c r="AP61" s="3">
        <f t="shared" si="111"/>
        <v>0</v>
      </c>
      <c r="AQ61" s="3">
        <f t="shared" si="112"/>
        <v>0</v>
      </c>
      <c r="AR61" s="3">
        <f t="shared" si="113"/>
        <v>0</v>
      </c>
      <c r="AS61" s="3">
        <f t="shared" si="114"/>
        <v>0</v>
      </c>
      <c r="AT61" s="3">
        <f t="shared" si="115"/>
        <v>0</v>
      </c>
    </row>
    <row r="62" spans="1:46" ht="21.75" customHeight="1" x14ac:dyDescent="0.55000000000000004">
      <c r="A62" s="3">
        <v>7068</v>
      </c>
      <c r="B62" s="43" t="s">
        <v>92</v>
      </c>
      <c r="C62" s="76"/>
      <c r="D62" s="76"/>
      <c r="E62" s="76"/>
      <c r="F62" s="76"/>
      <c r="G62" s="76"/>
      <c r="H62" s="76"/>
      <c r="I62" s="76"/>
      <c r="J62" s="76"/>
      <c r="K62" s="76"/>
      <c r="L62" s="76"/>
      <c r="M62" s="76"/>
      <c r="N62" s="76"/>
      <c r="O62" s="75">
        <f t="shared" si="101"/>
        <v>0</v>
      </c>
      <c r="AA62" s="3" t="s">
        <v>170</v>
      </c>
      <c r="AB62" s="3" t="str">
        <f t="shared" si="102"/>
        <v>7068-000000</v>
      </c>
      <c r="AC62" s="3">
        <v>956</v>
      </c>
      <c r="AD62" s="3" t="str">
        <f t="shared" si="103"/>
        <v>035</v>
      </c>
      <c r="AG62" s="3">
        <v>110</v>
      </c>
      <c r="AH62" s="3" t="str">
        <f>Summary!$B$2</f>
        <v>USD</v>
      </c>
      <c r="AI62" s="3">
        <f t="shared" si="104"/>
        <v>0</v>
      </c>
      <c r="AJ62" s="3">
        <f t="shared" si="105"/>
        <v>0</v>
      </c>
      <c r="AK62" s="3">
        <f t="shared" si="106"/>
        <v>0</v>
      </c>
      <c r="AL62" s="3">
        <f t="shared" si="107"/>
        <v>0</v>
      </c>
      <c r="AM62" s="3">
        <f t="shared" si="108"/>
        <v>0</v>
      </c>
      <c r="AN62" s="3">
        <f t="shared" si="109"/>
        <v>0</v>
      </c>
      <c r="AO62" s="3">
        <f t="shared" si="110"/>
        <v>0</v>
      </c>
      <c r="AP62" s="3">
        <f t="shared" si="111"/>
        <v>0</v>
      </c>
      <c r="AQ62" s="3">
        <f t="shared" si="112"/>
        <v>0</v>
      </c>
      <c r="AR62" s="3">
        <f t="shared" si="113"/>
        <v>0</v>
      </c>
      <c r="AS62" s="3">
        <f t="shared" si="114"/>
        <v>0</v>
      </c>
      <c r="AT62" s="3">
        <f t="shared" si="115"/>
        <v>0</v>
      </c>
    </row>
    <row r="63" spans="1:46" ht="21.75" customHeight="1" x14ac:dyDescent="0.55000000000000004">
      <c r="A63" s="3">
        <v>7072</v>
      </c>
      <c r="B63" s="43" t="s">
        <v>351</v>
      </c>
      <c r="C63" s="168"/>
      <c r="D63" s="168"/>
      <c r="E63" s="168"/>
      <c r="F63" s="168"/>
      <c r="G63" s="168"/>
      <c r="H63" s="168"/>
      <c r="I63" s="168"/>
      <c r="J63" s="168"/>
      <c r="K63" s="168"/>
      <c r="L63" s="168"/>
      <c r="M63" s="168"/>
      <c r="N63" s="168"/>
      <c r="O63" s="75">
        <f t="shared" si="101"/>
        <v>0</v>
      </c>
      <c r="AA63" s="3" t="s">
        <v>170</v>
      </c>
      <c r="AB63" s="3" t="str">
        <f t="shared" ref="AB63" si="116">IF(A63="","",A63&amp;"-000000")</f>
        <v>7072-000000</v>
      </c>
      <c r="AC63" s="3">
        <v>956</v>
      </c>
      <c r="AD63" s="3" t="str">
        <f t="shared" si="103"/>
        <v>035</v>
      </c>
      <c r="AG63" s="3">
        <v>110</v>
      </c>
      <c r="AH63" s="3" t="str">
        <f>Summary!$B$2</f>
        <v>USD</v>
      </c>
      <c r="AI63" s="3">
        <f t="shared" ref="AI63" si="117">IF(C63="",0,C63)</f>
        <v>0</v>
      </c>
      <c r="AJ63" s="3">
        <f t="shared" ref="AJ63" si="118">IF(D63="",0,D63)</f>
        <v>0</v>
      </c>
      <c r="AK63" s="3">
        <f t="shared" ref="AK63" si="119">IF(E63="",0,E63)</f>
        <v>0</v>
      </c>
      <c r="AL63" s="3">
        <f t="shared" ref="AL63" si="120">IF(F63="",0,F63)</f>
        <v>0</v>
      </c>
      <c r="AM63" s="3">
        <f t="shared" ref="AM63" si="121">IF(G63="",0,G63)</f>
        <v>0</v>
      </c>
      <c r="AN63" s="3">
        <f t="shared" ref="AN63" si="122">IF(H63="",0,H63)</f>
        <v>0</v>
      </c>
      <c r="AO63" s="3">
        <f t="shared" ref="AO63" si="123">IF(I63="",0,I63)</f>
        <v>0</v>
      </c>
      <c r="AP63" s="3">
        <f t="shared" ref="AP63" si="124">IF(J63="",0,J63)</f>
        <v>0</v>
      </c>
      <c r="AQ63" s="3">
        <f t="shared" ref="AQ63" si="125">IF(K63="",0,K63)</f>
        <v>0</v>
      </c>
      <c r="AR63" s="3">
        <f t="shared" ref="AR63" si="126">IF(L63="",0,L63)</f>
        <v>0</v>
      </c>
      <c r="AS63" s="3">
        <f t="shared" ref="AS63" si="127">IF(M63="",0,M63)</f>
        <v>0</v>
      </c>
      <c r="AT63" s="3">
        <f t="shared" ref="AT63" si="128">IF(N63="",0,N63)</f>
        <v>0</v>
      </c>
    </row>
    <row r="64" spans="1:46" ht="21.75" customHeight="1" x14ac:dyDescent="0.55000000000000004">
      <c r="A64" s="177" t="s">
        <v>310</v>
      </c>
      <c r="B64" s="43"/>
      <c r="C64" s="178">
        <f>SUM(C58:C63)</f>
        <v>4.166666666666667</v>
      </c>
      <c r="D64" s="178">
        <f t="shared" ref="D64:N64" si="129">SUM(D58:D63)</f>
        <v>4.166666666666667</v>
      </c>
      <c r="E64" s="178">
        <f t="shared" si="129"/>
        <v>4.166666666666667</v>
      </c>
      <c r="F64" s="178">
        <f t="shared" si="129"/>
        <v>4.166666666666667</v>
      </c>
      <c r="G64" s="178">
        <f t="shared" si="129"/>
        <v>4.166666666666667</v>
      </c>
      <c r="H64" s="178">
        <f t="shared" si="129"/>
        <v>4.166666666666667</v>
      </c>
      <c r="I64" s="178">
        <f t="shared" si="129"/>
        <v>4.166666666666667</v>
      </c>
      <c r="J64" s="178">
        <f t="shared" si="129"/>
        <v>4.166666666666667</v>
      </c>
      <c r="K64" s="178">
        <f t="shared" si="129"/>
        <v>4.166666666666667</v>
      </c>
      <c r="L64" s="178">
        <f t="shared" si="129"/>
        <v>4.166666666666667</v>
      </c>
      <c r="M64" s="178">
        <f t="shared" si="129"/>
        <v>4.166666666666667</v>
      </c>
      <c r="N64" s="178">
        <f t="shared" si="129"/>
        <v>4.166666666666667</v>
      </c>
      <c r="O64" s="178">
        <f>SUM(O58:O63)</f>
        <v>49.999999999999993</v>
      </c>
    </row>
    <row r="65" spans="1:46" ht="21.75" customHeight="1" x14ac:dyDescent="0.55000000000000004">
      <c r="B65" s="43"/>
      <c r="C65" s="180"/>
      <c r="D65" s="180"/>
      <c r="E65" s="180"/>
      <c r="F65" s="180"/>
      <c r="G65" s="180"/>
      <c r="H65" s="180"/>
      <c r="I65" s="180"/>
      <c r="J65" s="180"/>
      <c r="K65" s="180"/>
      <c r="L65" s="180"/>
      <c r="M65" s="180"/>
      <c r="N65" s="180"/>
      <c r="O65" s="180"/>
    </row>
    <row r="66" spans="1:46" ht="21.75" customHeight="1" x14ac:dyDescent="0.55000000000000004">
      <c r="A66" s="177" t="s">
        <v>240</v>
      </c>
      <c r="B66" s="43"/>
      <c r="C66" s="75"/>
      <c r="D66" s="75"/>
      <c r="E66" s="75"/>
      <c r="F66" s="75"/>
      <c r="G66" s="75"/>
      <c r="H66" s="75"/>
      <c r="I66" s="75"/>
      <c r="J66" s="75"/>
      <c r="K66" s="75"/>
      <c r="L66" s="75"/>
      <c r="M66" s="75"/>
      <c r="N66" s="75"/>
      <c r="O66" s="75"/>
    </row>
    <row r="67" spans="1:46" ht="21.75" customHeight="1" x14ac:dyDescent="0.55000000000000004">
      <c r="A67" s="3">
        <v>7060</v>
      </c>
      <c r="B67" s="43" t="s">
        <v>84</v>
      </c>
      <c r="C67" s="76"/>
      <c r="D67" s="76"/>
      <c r="E67" s="76"/>
      <c r="F67" s="76"/>
      <c r="G67" s="76"/>
      <c r="H67" s="76"/>
      <c r="I67" s="76"/>
      <c r="J67" s="76"/>
      <c r="K67" s="76"/>
      <c r="L67" s="76"/>
      <c r="M67" s="76"/>
      <c r="N67" s="76"/>
      <c r="O67" s="75">
        <f t="shared" ref="O67:O72" si="130">SUM(C67:N67)</f>
        <v>0</v>
      </c>
      <c r="AA67" s="3" t="s">
        <v>170</v>
      </c>
      <c r="AB67" s="3" t="str">
        <f t="shared" ref="AB67:AB71" si="131">IF(A67="","",A67&amp;"-000000")</f>
        <v>7060-000000</v>
      </c>
      <c r="AC67" s="3">
        <v>957</v>
      </c>
      <c r="AD67" s="3" t="str">
        <f t="shared" ref="AD67:AD72" si="132">IF(LEN($O$1)=3,$O$1,IF(LEN($O$1)=2,0&amp;$O$1,IF(LEN($O$1)=1,0&amp;0&amp;$O$1,"ERROR")))</f>
        <v>035</v>
      </c>
      <c r="AG67" s="3">
        <v>110</v>
      </c>
      <c r="AH67" s="3" t="str">
        <f>Summary!$B$2</f>
        <v>USD</v>
      </c>
      <c r="AI67" s="3">
        <f t="shared" ref="AI67:AI71" si="133">IF(C67="",0,C67)</f>
        <v>0</v>
      </c>
      <c r="AJ67" s="3">
        <f t="shared" ref="AJ67:AJ71" si="134">IF(D67="",0,D67)</f>
        <v>0</v>
      </c>
      <c r="AK67" s="3">
        <f t="shared" ref="AK67:AK71" si="135">IF(E67="",0,E67)</f>
        <v>0</v>
      </c>
      <c r="AL67" s="3">
        <f t="shared" ref="AL67:AL71" si="136">IF(F67="",0,F67)</f>
        <v>0</v>
      </c>
      <c r="AM67" s="3">
        <f t="shared" ref="AM67:AM71" si="137">IF(G67="",0,G67)</f>
        <v>0</v>
      </c>
      <c r="AN67" s="3">
        <f t="shared" ref="AN67:AN71" si="138">IF(H67="",0,H67)</f>
        <v>0</v>
      </c>
      <c r="AO67" s="3">
        <f t="shared" ref="AO67:AO71" si="139">IF(I67="",0,I67)</f>
        <v>0</v>
      </c>
      <c r="AP67" s="3">
        <f t="shared" ref="AP67:AP71" si="140">IF(J67="",0,J67)</f>
        <v>0</v>
      </c>
      <c r="AQ67" s="3">
        <f t="shared" ref="AQ67:AQ71" si="141">IF(K67="",0,K67)</f>
        <v>0</v>
      </c>
      <c r="AR67" s="3">
        <f t="shared" ref="AR67:AR71" si="142">IF(L67="",0,L67)</f>
        <v>0</v>
      </c>
      <c r="AS67" s="3">
        <f t="shared" ref="AS67:AS71" si="143">IF(M67="",0,M67)</f>
        <v>0</v>
      </c>
      <c r="AT67" s="3">
        <f t="shared" ref="AT67:AT71" si="144">IF(N67="",0,N67)</f>
        <v>0</v>
      </c>
    </row>
    <row r="68" spans="1:46" ht="21.75" customHeight="1" x14ac:dyDescent="0.55000000000000004">
      <c r="A68" s="3">
        <v>7062</v>
      </c>
      <c r="B68" s="43" t="s">
        <v>86</v>
      </c>
      <c r="C68" s="76">
        <v>4.166666666666667</v>
      </c>
      <c r="D68" s="76">
        <v>4.166666666666667</v>
      </c>
      <c r="E68" s="76">
        <v>4.166666666666667</v>
      </c>
      <c r="F68" s="76">
        <v>4.166666666666667</v>
      </c>
      <c r="G68" s="76">
        <v>4.166666666666667</v>
      </c>
      <c r="H68" s="76">
        <v>4.166666666666667</v>
      </c>
      <c r="I68" s="76">
        <v>4.166666666666667</v>
      </c>
      <c r="J68" s="76">
        <v>4.166666666666667</v>
      </c>
      <c r="K68" s="76">
        <v>4.166666666666667</v>
      </c>
      <c r="L68" s="76">
        <v>4.166666666666667</v>
      </c>
      <c r="M68" s="76">
        <v>4.166666666666667</v>
      </c>
      <c r="N68" s="76">
        <v>4.166666666666667</v>
      </c>
      <c r="O68" s="75">
        <f t="shared" si="130"/>
        <v>49.999999999999993</v>
      </c>
      <c r="AA68" s="3" t="s">
        <v>170</v>
      </c>
      <c r="AB68" s="3" t="str">
        <f t="shared" si="131"/>
        <v>7062-000000</v>
      </c>
      <c r="AC68" s="3">
        <v>957</v>
      </c>
      <c r="AD68" s="3" t="str">
        <f t="shared" si="132"/>
        <v>035</v>
      </c>
      <c r="AG68" s="3">
        <v>110</v>
      </c>
      <c r="AH68" s="3" t="str">
        <f>Summary!$B$2</f>
        <v>USD</v>
      </c>
      <c r="AI68" s="3">
        <f t="shared" si="133"/>
        <v>4.166666666666667</v>
      </c>
      <c r="AJ68" s="3">
        <f t="shared" si="134"/>
        <v>4.166666666666667</v>
      </c>
      <c r="AK68" s="3">
        <f t="shared" si="135"/>
        <v>4.166666666666667</v>
      </c>
      <c r="AL68" s="3">
        <f t="shared" si="136"/>
        <v>4.166666666666667</v>
      </c>
      <c r="AM68" s="3">
        <f t="shared" si="137"/>
        <v>4.166666666666667</v>
      </c>
      <c r="AN68" s="3">
        <f t="shared" si="138"/>
        <v>4.166666666666667</v>
      </c>
      <c r="AO68" s="3">
        <f t="shared" si="139"/>
        <v>4.166666666666667</v>
      </c>
      <c r="AP68" s="3">
        <f t="shared" si="140"/>
        <v>4.166666666666667</v>
      </c>
      <c r="AQ68" s="3">
        <f t="shared" si="141"/>
        <v>4.166666666666667</v>
      </c>
      <c r="AR68" s="3">
        <f t="shared" si="142"/>
        <v>4.166666666666667</v>
      </c>
      <c r="AS68" s="3">
        <f t="shared" si="143"/>
        <v>4.166666666666667</v>
      </c>
      <c r="AT68" s="3">
        <f t="shared" si="144"/>
        <v>4.166666666666667</v>
      </c>
    </row>
    <row r="69" spans="1:46" ht="21.75" customHeight="1" x14ac:dyDescent="0.55000000000000004">
      <c r="A69" s="3">
        <v>7064</v>
      </c>
      <c r="B69" s="43" t="s">
        <v>88</v>
      </c>
      <c r="C69" s="76"/>
      <c r="D69" s="76"/>
      <c r="E69" s="76"/>
      <c r="F69" s="76"/>
      <c r="G69" s="76"/>
      <c r="H69" s="76"/>
      <c r="I69" s="76"/>
      <c r="J69" s="76"/>
      <c r="K69" s="76"/>
      <c r="L69" s="76"/>
      <c r="M69" s="76"/>
      <c r="N69" s="76"/>
      <c r="O69" s="75">
        <f t="shared" si="130"/>
        <v>0</v>
      </c>
      <c r="AA69" s="3" t="s">
        <v>170</v>
      </c>
      <c r="AB69" s="3" t="str">
        <f t="shared" si="131"/>
        <v>7064-000000</v>
      </c>
      <c r="AC69" s="3">
        <v>957</v>
      </c>
      <c r="AD69" s="3" t="str">
        <f t="shared" si="132"/>
        <v>035</v>
      </c>
      <c r="AG69" s="3">
        <v>110</v>
      </c>
      <c r="AH69" s="3" t="str">
        <f>Summary!$B$2</f>
        <v>USD</v>
      </c>
      <c r="AI69" s="3">
        <f t="shared" si="133"/>
        <v>0</v>
      </c>
      <c r="AJ69" s="3">
        <f t="shared" si="134"/>
        <v>0</v>
      </c>
      <c r="AK69" s="3">
        <f t="shared" si="135"/>
        <v>0</v>
      </c>
      <c r="AL69" s="3">
        <f t="shared" si="136"/>
        <v>0</v>
      </c>
      <c r="AM69" s="3">
        <f t="shared" si="137"/>
        <v>0</v>
      </c>
      <c r="AN69" s="3">
        <f t="shared" si="138"/>
        <v>0</v>
      </c>
      <c r="AO69" s="3">
        <f t="shared" si="139"/>
        <v>0</v>
      </c>
      <c r="AP69" s="3">
        <f t="shared" si="140"/>
        <v>0</v>
      </c>
      <c r="AQ69" s="3">
        <f t="shared" si="141"/>
        <v>0</v>
      </c>
      <c r="AR69" s="3">
        <f t="shared" si="142"/>
        <v>0</v>
      </c>
      <c r="AS69" s="3">
        <f t="shared" si="143"/>
        <v>0</v>
      </c>
      <c r="AT69" s="3">
        <f t="shared" si="144"/>
        <v>0</v>
      </c>
    </row>
    <row r="70" spans="1:46" ht="21.75" customHeight="1" x14ac:dyDescent="0.55000000000000004">
      <c r="A70" s="3">
        <v>7066</v>
      </c>
      <c r="B70" s="43" t="s">
        <v>90</v>
      </c>
      <c r="C70" s="76"/>
      <c r="D70" s="76"/>
      <c r="E70" s="76"/>
      <c r="F70" s="76"/>
      <c r="G70" s="76"/>
      <c r="H70" s="76"/>
      <c r="I70" s="76"/>
      <c r="J70" s="76"/>
      <c r="K70" s="76"/>
      <c r="L70" s="76"/>
      <c r="M70" s="76"/>
      <c r="N70" s="76"/>
      <c r="O70" s="75">
        <f t="shared" si="130"/>
        <v>0</v>
      </c>
      <c r="AA70" s="3" t="s">
        <v>170</v>
      </c>
      <c r="AB70" s="3" t="str">
        <f t="shared" si="131"/>
        <v>7066-000000</v>
      </c>
      <c r="AC70" s="3">
        <v>957</v>
      </c>
      <c r="AD70" s="3" t="str">
        <f t="shared" si="132"/>
        <v>035</v>
      </c>
      <c r="AG70" s="3">
        <v>110</v>
      </c>
      <c r="AH70" s="3" t="str">
        <f>Summary!$B$2</f>
        <v>USD</v>
      </c>
      <c r="AI70" s="3">
        <f t="shared" si="133"/>
        <v>0</v>
      </c>
      <c r="AJ70" s="3">
        <f t="shared" si="134"/>
        <v>0</v>
      </c>
      <c r="AK70" s="3">
        <f t="shared" si="135"/>
        <v>0</v>
      </c>
      <c r="AL70" s="3">
        <f t="shared" si="136"/>
        <v>0</v>
      </c>
      <c r="AM70" s="3">
        <f t="shared" si="137"/>
        <v>0</v>
      </c>
      <c r="AN70" s="3">
        <f t="shared" si="138"/>
        <v>0</v>
      </c>
      <c r="AO70" s="3">
        <f t="shared" si="139"/>
        <v>0</v>
      </c>
      <c r="AP70" s="3">
        <f t="shared" si="140"/>
        <v>0</v>
      </c>
      <c r="AQ70" s="3">
        <f t="shared" si="141"/>
        <v>0</v>
      </c>
      <c r="AR70" s="3">
        <f t="shared" si="142"/>
        <v>0</v>
      </c>
      <c r="AS70" s="3">
        <f t="shared" si="143"/>
        <v>0</v>
      </c>
      <c r="AT70" s="3">
        <f t="shared" si="144"/>
        <v>0</v>
      </c>
    </row>
    <row r="71" spans="1:46" ht="21.75" customHeight="1" x14ac:dyDescent="0.55000000000000004">
      <c r="A71" s="3">
        <v>7068</v>
      </c>
      <c r="B71" s="43" t="s">
        <v>92</v>
      </c>
      <c r="C71" s="76"/>
      <c r="D71" s="76"/>
      <c r="E71" s="76"/>
      <c r="F71" s="76"/>
      <c r="G71" s="76"/>
      <c r="H71" s="76"/>
      <c r="I71" s="76"/>
      <c r="J71" s="76"/>
      <c r="K71" s="76"/>
      <c r="L71" s="76"/>
      <c r="M71" s="76"/>
      <c r="N71" s="76"/>
      <c r="O71" s="75">
        <f t="shared" si="130"/>
        <v>0</v>
      </c>
      <c r="AA71" s="3" t="s">
        <v>170</v>
      </c>
      <c r="AB71" s="3" t="str">
        <f t="shared" si="131"/>
        <v>7068-000000</v>
      </c>
      <c r="AC71" s="3">
        <v>957</v>
      </c>
      <c r="AD71" s="3" t="str">
        <f t="shared" si="132"/>
        <v>035</v>
      </c>
      <c r="AG71" s="3">
        <v>110</v>
      </c>
      <c r="AH71" s="3" t="str">
        <f>Summary!$B$2</f>
        <v>USD</v>
      </c>
      <c r="AI71" s="3">
        <f t="shared" si="133"/>
        <v>0</v>
      </c>
      <c r="AJ71" s="3">
        <f t="shared" si="134"/>
        <v>0</v>
      </c>
      <c r="AK71" s="3">
        <f t="shared" si="135"/>
        <v>0</v>
      </c>
      <c r="AL71" s="3">
        <f t="shared" si="136"/>
        <v>0</v>
      </c>
      <c r="AM71" s="3">
        <f t="shared" si="137"/>
        <v>0</v>
      </c>
      <c r="AN71" s="3">
        <f t="shared" si="138"/>
        <v>0</v>
      </c>
      <c r="AO71" s="3">
        <f t="shared" si="139"/>
        <v>0</v>
      </c>
      <c r="AP71" s="3">
        <f t="shared" si="140"/>
        <v>0</v>
      </c>
      <c r="AQ71" s="3">
        <f t="shared" si="141"/>
        <v>0</v>
      </c>
      <c r="AR71" s="3">
        <f t="shared" si="142"/>
        <v>0</v>
      </c>
      <c r="AS71" s="3">
        <f t="shared" si="143"/>
        <v>0</v>
      </c>
      <c r="AT71" s="3">
        <f t="shared" si="144"/>
        <v>0</v>
      </c>
    </row>
    <row r="72" spans="1:46" ht="21.75" customHeight="1" x14ac:dyDescent="0.55000000000000004">
      <c r="A72" s="3">
        <v>7072</v>
      </c>
      <c r="B72" s="43" t="s">
        <v>351</v>
      </c>
      <c r="C72" s="168"/>
      <c r="D72" s="168"/>
      <c r="E72" s="168"/>
      <c r="F72" s="168"/>
      <c r="G72" s="168"/>
      <c r="H72" s="168"/>
      <c r="I72" s="168"/>
      <c r="J72" s="168"/>
      <c r="K72" s="168"/>
      <c r="L72" s="168"/>
      <c r="M72" s="168"/>
      <c r="N72" s="168"/>
      <c r="O72" s="75">
        <f t="shared" si="130"/>
        <v>0</v>
      </c>
      <c r="AA72" s="3" t="s">
        <v>170</v>
      </c>
      <c r="AB72" s="3" t="str">
        <f t="shared" ref="AB72" si="145">IF(A72="","",A72&amp;"-000000")</f>
        <v>7072-000000</v>
      </c>
      <c r="AC72" s="3">
        <v>957</v>
      </c>
      <c r="AD72" s="3" t="str">
        <f t="shared" si="132"/>
        <v>035</v>
      </c>
      <c r="AG72" s="3">
        <v>110</v>
      </c>
      <c r="AH72" s="3" t="str">
        <f>Summary!$B$2</f>
        <v>USD</v>
      </c>
      <c r="AI72" s="3">
        <f t="shared" ref="AI72" si="146">IF(C72="",0,C72)</f>
        <v>0</v>
      </c>
      <c r="AJ72" s="3">
        <f t="shared" ref="AJ72" si="147">IF(D72="",0,D72)</f>
        <v>0</v>
      </c>
      <c r="AK72" s="3">
        <f t="shared" ref="AK72" si="148">IF(E72="",0,E72)</f>
        <v>0</v>
      </c>
      <c r="AL72" s="3">
        <f t="shared" ref="AL72" si="149">IF(F72="",0,F72)</f>
        <v>0</v>
      </c>
      <c r="AM72" s="3">
        <f t="shared" ref="AM72" si="150">IF(G72="",0,G72)</f>
        <v>0</v>
      </c>
      <c r="AN72" s="3">
        <f t="shared" ref="AN72" si="151">IF(H72="",0,H72)</f>
        <v>0</v>
      </c>
      <c r="AO72" s="3">
        <f t="shared" ref="AO72" si="152">IF(I72="",0,I72)</f>
        <v>0</v>
      </c>
      <c r="AP72" s="3">
        <f t="shared" ref="AP72" si="153">IF(J72="",0,J72)</f>
        <v>0</v>
      </c>
      <c r="AQ72" s="3">
        <f t="shared" ref="AQ72" si="154">IF(K72="",0,K72)</f>
        <v>0</v>
      </c>
      <c r="AR72" s="3">
        <f t="shared" ref="AR72" si="155">IF(L72="",0,L72)</f>
        <v>0</v>
      </c>
      <c r="AS72" s="3">
        <f t="shared" ref="AS72" si="156">IF(M72="",0,M72)</f>
        <v>0</v>
      </c>
      <c r="AT72" s="3">
        <f t="shared" ref="AT72" si="157">IF(N72="",0,N72)</f>
        <v>0</v>
      </c>
    </row>
    <row r="73" spans="1:46" ht="21.75" customHeight="1" x14ac:dyDescent="0.55000000000000004">
      <c r="A73" s="177" t="s">
        <v>311</v>
      </c>
      <c r="B73" s="43"/>
      <c r="C73" s="178">
        <f>SUM(C67:C72)</f>
        <v>4.166666666666667</v>
      </c>
      <c r="D73" s="178">
        <f t="shared" ref="D73:N73" si="158">SUM(D67:D72)</f>
        <v>4.166666666666667</v>
      </c>
      <c r="E73" s="178">
        <f t="shared" si="158"/>
        <v>4.166666666666667</v>
      </c>
      <c r="F73" s="178">
        <f t="shared" si="158"/>
        <v>4.166666666666667</v>
      </c>
      <c r="G73" s="178">
        <f t="shared" si="158"/>
        <v>4.166666666666667</v>
      </c>
      <c r="H73" s="178">
        <f t="shared" si="158"/>
        <v>4.166666666666667</v>
      </c>
      <c r="I73" s="178">
        <f t="shared" si="158"/>
        <v>4.166666666666667</v>
      </c>
      <c r="J73" s="178">
        <f t="shared" si="158"/>
        <v>4.166666666666667</v>
      </c>
      <c r="K73" s="178">
        <f t="shared" si="158"/>
        <v>4.166666666666667</v>
      </c>
      <c r="L73" s="178">
        <f t="shared" si="158"/>
        <v>4.166666666666667</v>
      </c>
      <c r="M73" s="178">
        <f t="shared" si="158"/>
        <v>4.166666666666667</v>
      </c>
      <c r="N73" s="178">
        <f t="shared" si="158"/>
        <v>4.166666666666667</v>
      </c>
      <c r="O73" s="178">
        <f>SUM(O67:O72)</f>
        <v>49.999999999999993</v>
      </c>
    </row>
    <row r="74" spans="1:46" ht="21.75" customHeight="1" x14ac:dyDescent="0.6">
      <c r="A74" s="179"/>
      <c r="B74" s="43"/>
      <c r="C74" s="75"/>
      <c r="D74" s="75"/>
      <c r="E74" s="75"/>
      <c r="F74" s="75"/>
      <c r="G74" s="75"/>
      <c r="H74" s="75"/>
      <c r="I74" s="75"/>
      <c r="J74" s="75"/>
      <c r="K74" s="75"/>
      <c r="L74" s="75"/>
      <c r="M74" s="75"/>
      <c r="N74" s="75"/>
      <c r="O74" s="75"/>
    </row>
    <row r="75" spans="1:46" ht="21.75" customHeight="1" x14ac:dyDescent="0.55000000000000004">
      <c r="A75" s="177" t="s">
        <v>241</v>
      </c>
      <c r="B75" s="43"/>
      <c r="C75" s="75"/>
      <c r="D75" s="75"/>
      <c r="E75" s="75"/>
      <c r="F75" s="75"/>
      <c r="G75" s="75"/>
      <c r="H75" s="75"/>
      <c r="I75" s="75"/>
      <c r="J75" s="75"/>
      <c r="K75" s="75"/>
      <c r="L75" s="75"/>
      <c r="M75" s="75"/>
      <c r="N75" s="75"/>
      <c r="O75" s="75"/>
    </row>
    <row r="76" spans="1:46" ht="21.75" customHeight="1" x14ac:dyDescent="0.55000000000000004">
      <c r="A76" s="3">
        <v>7060</v>
      </c>
      <c r="B76" s="43" t="s">
        <v>84</v>
      </c>
      <c r="C76" s="76"/>
      <c r="D76" s="76"/>
      <c r="E76" s="76"/>
      <c r="F76" s="76"/>
      <c r="G76" s="76"/>
      <c r="H76" s="76"/>
      <c r="I76" s="76"/>
      <c r="J76" s="76"/>
      <c r="K76" s="76"/>
      <c r="L76" s="76"/>
      <c r="M76" s="76"/>
      <c r="N76" s="76"/>
      <c r="O76" s="75">
        <f t="shared" ref="O76:O81" si="159">SUM(C76:N76)</f>
        <v>0</v>
      </c>
      <c r="AA76" s="3" t="s">
        <v>170</v>
      </c>
      <c r="AB76" s="3" t="str">
        <f t="shared" ref="AB76:AB80" si="160">IF(A76="","",A76&amp;"-000000")</f>
        <v>7060-000000</v>
      </c>
      <c r="AC76" s="3">
        <v>958</v>
      </c>
      <c r="AD76" s="3" t="str">
        <f t="shared" ref="AD76:AD81" si="161">IF(LEN($O$1)=3,$O$1,IF(LEN($O$1)=2,0&amp;$O$1,IF(LEN($O$1)=1,0&amp;0&amp;$O$1,"ERROR")))</f>
        <v>035</v>
      </c>
      <c r="AG76" s="3">
        <v>110</v>
      </c>
      <c r="AH76" s="3" t="str">
        <f>Summary!$B$2</f>
        <v>USD</v>
      </c>
      <c r="AI76" s="3">
        <f t="shared" ref="AI76:AI80" si="162">IF(C76="",0,C76)</f>
        <v>0</v>
      </c>
      <c r="AJ76" s="3">
        <f t="shared" ref="AJ76:AJ80" si="163">IF(D76="",0,D76)</f>
        <v>0</v>
      </c>
      <c r="AK76" s="3">
        <f t="shared" ref="AK76:AK80" si="164">IF(E76="",0,E76)</f>
        <v>0</v>
      </c>
      <c r="AL76" s="3">
        <f t="shared" ref="AL76:AL80" si="165">IF(F76="",0,F76)</f>
        <v>0</v>
      </c>
      <c r="AM76" s="3">
        <f t="shared" ref="AM76:AM80" si="166">IF(G76="",0,G76)</f>
        <v>0</v>
      </c>
      <c r="AN76" s="3">
        <f t="shared" ref="AN76:AN80" si="167">IF(H76="",0,H76)</f>
        <v>0</v>
      </c>
      <c r="AO76" s="3">
        <f t="shared" ref="AO76:AO80" si="168">IF(I76="",0,I76)</f>
        <v>0</v>
      </c>
      <c r="AP76" s="3">
        <f t="shared" ref="AP76:AP80" si="169">IF(J76="",0,J76)</f>
        <v>0</v>
      </c>
      <c r="AQ76" s="3">
        <f t="shared" ref="AQ76:AQ80" si="170">IF(K76="",0,K76)</f>
        <v>0</v>
      </c>
      <c r="AR76" s="3">
        <f t="shared" ref="AR76:AR80" si="171">IF(L76="",0,L76)</f>
        <v>0</v>
      </c>
      <c r="AS76" s="3">
        <f t="shared" ref="AS76:AS80" si="172">IF(M76="",0,M76)</f>
        <v>0</v>
      </c>
      <c r="AT76" s="3">
        <f t="shared" ref="AT76:AT80" si="173">IF(N76="",0,N76)</f>
        <v>0</v>
      </c>
    </row>
    <row r="77" spans="1:46" ht="21.75" customHeight="1" x14ac:dyDescent="0.55000000000000004">
      <c r="A77" s="3">
        <v>7062</v>
      </c>
      <c r="B77" s="43" t="s">
        <v>86</v>
      </c>
      <c r="C77" s="76">
        <v>10</v>
      </c>
      <c r="D77" s="76">
        <v>10</v>
      </c>
      <c r="E77" s="76">
        <v>10</v>
      </c>
      <c r="F77" s="76">
        <v>10</v>
      </c>
      <c r="G77" s="76">
        <v>10</v>
      </c>
      <c r="H77" s="76">
        <v>10</v>
      </c>
      <c r="I77" s="76">
        <v>10</v>
      </c>
      <c r="J77" s="76">
        <v>10</v>
      </c>
      <c r="K77" s="76">
        <v>10</v>
      </c>
      <c r="L77" s="76">
        <v>10</v>
      </c>
      <c r="M77" s="76">
        <v>10</v>
      </c>
      <c r="N77" s="76">
        <v>10</v>
      </c>
      <c r="O77" s="75">
        <f t="shared" si="159"/>
        <v>120</v>
      </c>
      <c r="AA77" s="3" t="s">
        <v>170</v>
      </c>
      <c r="AB77" s="3" t="str">
        <f t="shared" si="160"/>
        <v>7062-000000</v>
      </c>
      <c r="AC77" s="3">
        <v>958</v>
      </c>
      <c r="AD77" s="3" t="str">
        <f t="shared" si="161"/>
        <v>035</v>
      </c>
      <c r="AG77" s="3">
        <v>110</v>
      </c>
      <c r="AH77" s="3" t="str">
        <f>Summary!$B$2</f>
        <v>USD</v>
      </c>
      <c r="AI77" s="3">
        <f t="shared" si="162"/>
        <v>10</v>
      </c>
      <c r="AJ77" s="3">
        <f t="shared" si="163"/>
        <v>10</v>
      </c>
      <c r="AK77" s="3">
        <f t="shared" si="164"/>
        <v>10</v>
      </c>
      <c r="AL77" s="3">
        <f t="shared" si="165"/>
        <v>10</v>
      </c>
      <c r="AM77" s="3">
        <f t="shared" si="166"/>
        <v>10</v>
      </c>
      <c r="AN77" s="3">
        <f t="shared" si="167"/>
        <v>10</v>
      </c>
      <c r="AO77" s="3">
        <f t="shared" si="168"/>
        <v>10</v>
      </c>
      <c r="AP77" s="3">
        <f t="shared" si="169"/>
        <v>10</v>
      </c>
      <c r="AQ77" s="3">
        <f t="shared" si="170"/>
        <v>10</v>
      </c>
      <c r="AR77" s="3">
        <f t="shared" si="171"/>
        <v>10</v>
      </c>
      <c r="AS77" s="3">
        <f t="shared" si="172"/>
        <v>10</v>
      </c>
      <c r="AT77" s="3">
        <f t="shared" si="173"/>
        <v>10</v>
      </c>
    </row>
    <row r="78" spans="1:46" ht="21.75" customHeight="1" x14ac:dyDescent="0.55000000000000004">
      <c r="A78" s="3">
        <v>7064</v>
      </c>
      <c r="B78" s="43" t="s">
        <v>88</v>
      </c>
      <c r="C78" s="76"/>
      <c r="D78" s="76"/>
      <c r="E78" s="76"/>
      <c r="F78" s="76"/>
      <c r="G78" s="76"/>
      <c r="H78" s="76"/>
      <c r="I78" s="76"/>
      <c r="J78" s="76"/>
      <c r="K78" s="76"/>
      <c r="L78" s="76"/>
      <c r="M78" s="76"/>
      <c r="N78" s="76"/>
      <c r="O78" s="75">
        <f t="shared" si="159"/>
        <v>0</v>
      </c>
      <c r="AA78" s="3" t="s">
        <v>170</v>
      </c>
      <c r="AB78" s="3" t="str">
        <f t="shared" si="160"/>
        <v>7064-000000</v>
      </c>
      <c r="AC78" s="3">
        <v>958</v>
      </c>
      <c r="AD78" s="3" t="str">
        <f t="shared" si="161"/>
        <v>035</v>
      </c>
      <c r="AG78" s="3">
        <v>110</v>
      </c>
      <c r="AH78" s="3" t="str">
        <f>Summary!$B$2</f>
        <v>USD</v>
      </c>
      <c r="AI78" s="3">
        <f t="shared" si="162"/>
        <v>0</v>
      </c>
      <c r="AJ78" s="3">
        <f t="shared" si="163"/>
        <v>0</v>
      </c>
      <c r="AK78" s="3">
        <f t="shared" si="164"/>
        <v>0</v>
      </c>
      <c r="AL78" s="3">
        <f t="shared" si="165"/>
        <v>0</v>
      </c>
      <c r="AM78" s="3">
        <f t="shared" si="166"/>
        <v>0</v>
      </c>
      <c r="AN78" s="3">
        <f t="shared" si="167"/>
        <v>0</v>
      </c>
      <c r="AO78" s="3">
        <f t="shared" si="168"/>
        <v>0</v>
      </c>
      <c r="AP78" s="3">
        <f t="shared" si="169"/>
        <v>0</v>
      </c>
      <c r="AQ78" s="3">
        <f t="shared" si="170"/>
        <v>0</v>
      </c>
      <c r="AR78" s="3">
        <f t="shared" si="171"/>
        <v>0</v>
      </c>
      <c r="AS78" s="3">
        <f t="shared" si="172"/>
        <v>0</v>
      </c>
      <c r="AT78" s="3">
        <f t="shared" si="173"/>
        <v>0</v>
      </c>
    </row>
    <row r="79" spans="1:46" ht="21.75" customHeight="1" x14ac:dyDescent="0.55000000000000004">
      <c r="A79" s="3">
        <v>7066</v>
      </c>
      <c r="B79" s="43" t="s">
        <v>90</v>
      </c>
      <c r="C79" s="76"/>
      <c r="D79" s="76"/>
      <c r="E79" s="76"/>
      <c r="F79" s="76"/>
      <c r="G79" s="76"/>
      <c r="H79" s="76"/>
      <c r="I79" s="76"/>
      <c r="J79" s="76"/>
      <c r="K79" s="76"/>
      <c r="L79" s="76"/>
      <c r="M79" s="76"/>
      <c r="N79" s="76"/>
      <c r="O79" s="75">
        <f t="shared" si="159"/>
        <v>0</v>
      </c>
      <c r="AA79" s="3" t="s">
        <v>170</v>
      </c>
      <c r="AB79" s="3" t="str">
        <f t="shared" si="160"/>
        <v>7066-000000</v>
      </c>
      <c r="AC79" s="3">
        <v>958</v>
      </c>
      <c r="AD79" s="3" t="str">
        <f t="shared" si="161"/>
        <v>035</v>
      </c>
      <c r="AG79" s="3">
        <v>110</v>
      </c>
      <c r="AH79" s="3" t="str">
        <f>Summary!$B$2</f>
        <v>USD</v>
      </c>
      <c r="AI79" s="3">
        <f t="shared" si="162"/>
        <v>0</v>
      </c>
      <c r="AJ79" s="3">
        <f t="shared" si="163"/>
        <v>0</v>
      </c>
      <c r="AK79" s="3">
        <f t="shared" si="164"/>
        <v>0</v>
      </c>
      <c r="AL79" s="3">
        <f t="shared" si="165"/>
        <v>0</v>
      </c>
      <c r="AM79" s="3">
        <f t="shared" si="166"/>
        <v>0</v>
      </c>
      <c r="AN79" s="3">
        <f t="shared" si="167"/>
        <v>0</v>
      </c>
      <c r="AO79" s="3">
        <f t="shared" si="168"/>
        <v>0</v>
      </c>
      <c r="AP79" s="3">
        <f t="shared" si="169"/>
        <v>0</v>
      </c>
      <c r="AQ79" s="3">
        <f t="shared" si="170"/>
        <v>0</v>
      </c>
      <c r="AR79" s="3">
        <f t="shared" si="171"/>
        <v>0</v>
      </c>
      <c r="AS79" s="3">
        <f t="shared" si="172"/>
        <v>0</v>
      </c>
      <c r="AT79" s="3">
        <f t="shared" si="173"/>
        <v>0</v>
      </c>
    </row>
    <row r="80" spans="1:46" ht="21.75" customHeight="1" x14ac:dyDescent="0.55000000000000004">
      <c r="A80" s="3">
        <v>7068</v>
      </c>
      <c r="B80" s="43" t="s">
        <v>92</v>
      </c>
      <c r="C80" s="76"/>
      <c r="D80" s="76"/>
      <c r="E80" s="76"/>
      <c r="F80" s="76"/>
      <c r="G80" s="76"/>
      <c r="H80" s="76"/>
      <c r="I80" s="76"/>
      <c r="J80" s="76"/>
      <c r="K80" s="76"/>
      <c r="L80" s="76"/>
      <c r="M80" s="76"/>
      <c r="N80" s="76"/>
      <c r="O80" s="75">
        <f t="shared" si="159"/>
        <v>0</v>
      </c>
      <c r="AA80" s="3" t="s">
        <v>170</v>
      </c>
      <c r="AB80" s="3" t="str">
        <f t="shared" si="160"/>
        <v>7068-000000</v>
      </c>
      <c r="AC80" s="3">
        <v>958</v>
      </c>
      <c r="AD80" s="3" t="str">
        <f t="shared" si="161"/>
        <v>035</v>
      </c>
      <c r="AG80" s="3">
        <v>110</v>
      </c>
      <c r="AH80" s="3" t="str">
        <f>Summary!$B$2</f>
        <v>USD</v>
      </c>
      <c r="AI80" s="3">
        <f t="shared" si="162"/>
        <v>0</v>
      </c>
      <c r="AJ80" s="3">
        <f t="shared" si="163"/>
        <v>0</v>
      </c>
      <c r="AK80" s="3">
        <f t="shared" si="164"/>
        <v>0</v>
      </c>
      <c r="AL80" s="3">
        <f t="shared" si="165"/>
        <v>0</v>
      </c>
      <c r="AM80" s="3">
        <f t="shared" si="166"/>
        <v>0</v>
      </c>
      <c r="AN80" s="3">
        <f t="shared" si="167"/>
        <v>0</v>
      </c>
      <c r="AO80" s="3">
        <f t="shared" si="168"/>
        <v>0</v>
      </c>
      <c r="AP80" s="3">
        <f t="shared" si="169"/>
        <v>0</v>
      </c>
      <c r="AQ80" s="3">
        <f t="shared" si="170"/>
        <v>0</v>
      </c>
      <c r="AR80" s="3">
        <f t="shared" si="171"/>
        <v>0</v>
      </c>
      <c r="AS80" s="3">
        <f t="shared" si="172"/>
        <v>0</v>
      </c>
      <c r="AT80" s="3">
        <f t="shared" si="173"/>
        <v>0</v>
      </c>
    </row>
    <row r="81" spans="1:46" ht="21.75" customHeight="1" x14ac:dyDescent="0.55000000000000004">
      <c r="A81" s="3">
        <v>7072</v>
      </c>
      <c r="B81" s="43" t="s">
        <v>351</v>
      </c>
      <c r="C81" s="168"/>
      <c r="D81" s="168"/>
      <c r="E81" s="168"/>
      <c r="F81" s="168"/>
      <c r="G81" s="168"/>
      <c r="H81" s="168"/>
      <c r="I81" s="168"/>
      <c r="J81" s="168"/>
      <c r="K81" s="168"/>
      <c r="L81" s="168"/>
      <c r="M81" s="168"/>
      <c r="N81" s="168"/>
      <c r="O81" s="75">
        <f t="shared" si="159"/>
        <v>0</v>
      </c>
      <c r="AA81" s="3" t="s">
        <v>170</v>
      </c>
      <c r="AB81" s="3" t="str">
        <f t="shared" ref="AB81" si="174">IF(A81="","",A81&amp;"-000000")</f>
        <v>7072-000000</v>
      </c>
      <c r="AC81" s="3">
        <v>958</v>
      </c>
      <c r="AD81" s="3" t="str">
        <f t="shared" si="161"/>
        <v>035</v>
      </c>
      <c r="AG81" s="3">
        <v>110</v>
      </c>
      <c r="AH81" s="3" t="str">
        <f>Summary!$B$2</f>
        <v>USD</v>
      </c>
      <c r="AI81" s="3">
        <f t="shared" ref="AI81" si="175">IF(C81="",0,C81)</f>
        <v>0</v>
      </c>
      <c r="AJ81" s="3">
        <f t="shared" ref="AJ81" si="176">IF(D81="",0,D81)</f>
        <v>0</v>
      </c>
      <c r="AK81" s="3">
        <f t="shared" ref="AK81" si="177">IF(E81="",0,E81)</f>
        <v>0</v>
      </c>
      <c r="AL81" s="3">
        <f t="shared" ref="AL81" si="178">IF(F81="",0,F81)</f>
        <v>0</v>
      </c>
      <c r="AM81" s="3">
        <f t="shared" ref="AM81" si="179">IF(G81="",0,G81)</f>
        <v>0</v>
      </c>
      <c r="AN81" s="3">
        <f t="shared" ref="AN81" si="180">IF(H81="",0,H81)</f>
        <v>0</v>
      </c>
      <c r="AO81" s="3">
        <f t="shared" ref="AO81" si="181">IF(I81="",0,I81)</f>
        <v>0</v>
      </c>
      <c r="AP81" s="3">
        <f t="shared" ref="AP81" si="182">IF(J81="",0,J81)</f>
        <v>0</v>
      </c>
      <c r="AQ81" s="3">
        <f t="shared" ref="AQ81" si="183">IF(K81="",0,K81)</f>
        <v>0</v>
      </c>
      <c r="AR81" s="3">
        <f t="shared" ref="AR81" si="184">IF(L81="",0,L81)</f>
        <v>0</v>
      </c>
      <c r="AS81" s="3">
        <f t="shared" ref="AS81" si="185">IF(M81="",0,M81)</f>
        <v>0</v>
      </c>
      <c r="AT81" s="3">
        <f t="shared" ref="AT81" si="186">IF(N81="",0,N81)</f>
        <v>0</v>
      </c>
    </row>
    <row r="82" spans="1:46" ht="21.75" customHeight="1" x14ac:dyDescent="0.55000000000000004">
      <c r="A82" s="177" t="s">
        <v>312</v>
      </c>
      <c r="B82" s="43"/>
      <c r="C82" s="178">
        <f>SUM(C76:C81)</f>
        <v>10</v>
      </c>
      <c r="D82" s="178">
        <f t="shared" ref="D82:N82" si="187">SUM(D76:D81)</f>
        <v>10</v>
      </c>
      <c r="E82" s="178">
        <f t="shared" si="187"/>
        <v>10</v>
      </c>
      <c r="F82" s="178">
        <f t="shared" si="187"/>
        <v>10</v>
      </c>
      <c r="G82" s="178">
        <f t="shared" si="187"/>
        <v>10</v>
      </c>
      <c r="H82" s="178">
        <f t="shared" si="187"/>
        <v>10</v>
      </c>
      <c r="I82" s="178">
        <f t="shared" si="187"/>
        <v>10</v>
      </c>
      <c r="J82" s="178">
        <f t="shared" si="187"/>
        <v>10</v>
      </c>
      <c r="K82" s="178">
        <f t="shared" si="187"/>
        <v>10</v>
      </c>
      <c r="L82" s="178">
        <f t="shared" si="187"/>
        <v>10</v>
      </c>
      <c r="M82" s="178">
        <f t="shared" si="187"/>
        <v>10</v>
      </c>
      <c r="N82" s="178">
        <f t="shared" si="187"/>
        <v>10</v>
      </c>
      <c r="O82" s="178">
        <f>SUM(O76:O81)</f>
        <v>120</v>
      </c>
    </row>
    <row r="83" spans="1:46" ht="21.75" customHeight="1" x14ac:dyDescent="0.55000000000000004">
      <c r="B83" s="43"/>
      <c r="C83" s="75"/>
      <c r="D83" s="75"/>
      <c r="E83" s="75"/>
      <c r="F83" s="75"/>
      <c r="G83" s="75"/>
      <c r="H83" s="75"/>
      <c r="I83" s="75"/>
      <c r="J83" s="75"/>
      <c r="K83" s="75"/>
      <c r="L83" s="75"/>
      <c r="M83" s="75"/>
      <c r="N83" s="75"/>
      <c r="O83" s="75"/>
    </row>
    <row r="84" spans="1:46" ht="21.75" customHeight="1" x14ac:dyDescent="0.55000000000000004">
      <c r="A84" s="177" t="s">
        <v>278</v>
      </c>
      <c r="B84" s="43"/>
      <c r="C84" s="75"/>
      <c r="D84" s="75"/>
      <c r="E84" s="75"/>
      <c r="F84" s="75"/>
      <c r="G84" s="75"/>
      <c r="H84" s="75"/>
      <c r="I84" s="75"/>
      <c r="J84" s="75"/>
      <c r="K84" s="75"/>
      <c r="L84" s="75"/>
      <c r="M84" s="75"/>
      <c r="N84" s="75"/>
      <c r="O84" s="75"/>
    </row>
    <row r="85" spans="1:46" ht="21.75" customHeight="1" x14ac:dyDescent="0.55000000000000004">
      <c r="A85" s="3">
        <v>7060</v>
      </c>
      <c r="B85" s="43" t="s">
        <v>84</v>
      </c>
      <c r="C85" s="76"/>
      <c r="D85" s="76"/>
      <c r="E85" s="76"/>
      <c r="F85" s="76"/>
      <c r="G85" s="76"/>
      <c r="H85" s="76"/>
      <c r="I85" s="76"/>
      <c r="J85" s="76"/>
      <c r="K85" s="76"/>
      <c r="L85" s="76"/>
      <c r="M85" s="76"/>
      <c r="N85" s="76"/>
      <c r="O85" s="75">
        <f t="shared" ref="O85:O90" si="188">SUM(C85:N85)</f>
        <v>0</v>
      </c>
      <c r="AA85" s="3" t="s">
        <v>170</v>
      </c>
      <c r="AB85" s="3" t="str">
        <f t="shared" ref="AB85:AB89" si="189">IF(A85="","",A85&amp;"-000000")</f>
        <v>7060-000000</v>
      </c>
      <c r="AC85" s="3">
        <v>959</v>
      </c>
      <c r="AD85" s="3" t="str">
        <f t="shared" ref="AD85:AD90" si="190">IF(LEN($O$1)=3,$O$1,IF(LEN($O$1)=2,0&amp;$O$1,IF(LEN($O$1)=1,0&amp;0&amp;$O$1,"ERROR")))</f>
        <v>035</v>
      </c>
      <c r="AG85" s="3">
        <v>110</v>
      </c>
      <c r="AH85" s="3" t="str">
        <f>Summary!$B$2</f>
        <v>USD</v>
      </c>
      <c r="AI85" s="3">
        <f t="shared" ref="AI85:AI89" si="191">IF(C85="",0,C85)</f>
        <v>0</v>
      </c>
      <c r="AJ85" s="3">
        <f t="shared" ref="AJ85:AJ89" si="192">IF(D85="",0,D85)</f>
        <v>0</v>
      </c>
      <c r="AK85" s="3">
        <f t="shared" ref="AK85:AK89" si="193">IF(E85="",0,E85)</f>
        <v>0</v>
      </c>
      <c r="AL85" s="3">
        <f t="shared" ref="AL85:AL89" si="194">IF(F85="",0,F85)</f>
        <v>0</v>
      </c>
      <c r="AM85" s="3">
        <f t="shared" ref="AM85:AM89" si="195">IF(G85="",0,G85)</f>
        <v>0</v>
      </c>
      <c r="AN85" s="3">
        <f t="shared" ref="AN85:AN89" si="196">IF(H85="",0,H85)</f>
        <v>0</v>
      </c>
      <c r="AO85" s="3">
        <f t="shared" ref="AO85:AO89" si="197">IF(I85="",0,I85)</f>
        <v>0</v>
      </c>
      <c r="AP85" s="3">
        <f t="shared" ref="AP85:AP89" si="198">IF(J85="",0,J85)</f>
        <v>0</v>
      </c>
      <c r="AQ85" s="3">
        <f t="shared" ref="AQ85:AQ89" si="199">IF(K85="",0,K85)</f>
        <v>0</v>
      </c>
      <c r="AR85" s="3">
        <f t="shared" ref="AR85:AR89" si="200">IF(L85="",0,L85)</f>
        <v>0</v>
      </c>
      <c r="AS85" s="3">
        <f t="shared" ref="AS85:AS89" si="201">IF(M85="",0,M85)</f>
        <v>0</v>
      </c>
      <c r="AT85" s="3">
        <f t="shared" ref="AT85:AT89" si="202">IF(N85="",0,N85)</f>
        <v>0</v>
      </c>
    </row>
    <row r="86" spans="1:46" ht="21.75" customHeight="1" x14ac:dyDescent="0.55000000000000004">
      <c r="A86" s="3">
        <v>7062</v>
      </c>
      <c r="B86" s="43" t="s">
        <v>86</v>
      </c>
      <c r="C86" s="76"/>
      <c r="D86" s="76"/>
      <c r="E86" s="76"/>
      <c r="F86" s="76"/>
      <c r="G86" s="76"/>
      <c r="H86" s="76"/>
      <c r="I86" s="76"/>
      <c r="J86" s="76"/>
      <c r="K86" s="76"/>
      <c r="L86" s="76"/>
      <c r="M86" s="76"/>
      <c r="N86" s="76"/>
      <c r="O86" s="75">
        <f t="shared" si="188"/>
        <v>0</v>
      </c>
      <c r="AA86" s="3" t="s">
        <v>170</v>
      </c>
      <c r="AB86" s="3" t="str">
        <f t="shared" si="189"/>
        <v>7062-000000</v>
      </c>
      <c r="AC86" s="3">
        <v>959</v>
      </c>
      <c r="AD86" s="3" t="str">
        <f t="shared" si="190"/>
        <v>035</v>
      </c>
      <c r="AG86" s="3">
        <v>110</v>
      </c>
      <c r="AH86" s="3" t="str">
        <f>Summary!$B$2</f>
        <v>USD</v>
      </c>
      <c r="AI86" s="3">
        <f t="shared" si="191"/>
        <v>0</v>
      </c>
      <c r="AJ86" s="3">
        <f t="shared" si="192"/>
        <v>0</v>
      </c>
      <c r="AK86" s="3">
        <f t="shared" si="193"/>
        <v>0</v>
      </c>
      <c r="AL86" s="3">
        <f t="shared" si="194"/>
        <v>0</v>
      </c>
      <c r="AM86" s="3">
        <f t="shared" si="195"/>
        <v>0</v>
      </c>
      <c r="AN86" s="3">
        <f t="shared" si="196"/>
        <v>0</v>
      </c>
      <c r="AO86" s="3">
        <f t="shared" si="197"/>
        <v>0</v>
      </c>
      <c r="AP86" s="3">
        <f t="shared" si="198"/>
        <v>0</v>
      </c>
      <c r="AQ86" s="3">
        <f t="shared" si="199"/>
        <v>0</v>
      </c>
      <c r="AR86" s="3">
        <f t="shared" si="200"/>
        <v>0</v>
      </c>
      <c r="AS86" s="3">
        <f t="shared" si="201"/>
        <v>0</v>
      </c>
      <c r="AT86" s="3">
        <f t="shared" si="202"/>
        <v>0</v>
      </c>
    </row>
    <row r="87" spans="1:46" ht="21.75" customHeight="1" x14ac:dyDescent="0.55000000000000004">
      <c r="A87" s="3">
        <v>7064</v>
      </c>
      <c r="B87" s="43" t="s">
        <v>88</v>
      </c>
      <c r="C87" s="76"/>
      <c r="D87" s="76"/>
      <c r="E87" s="76"/>
      <c r="F87" s="76"/>
      <c r="G87" s="76"/>
      <c r="H87" s="76"/>
      <c r="I87" s="76"/>
      <c r="J87" s="76"/>
      <c r="K87" s="76"/>
      <c r="L87" s="76"/>
      <c r="M87" s="76"/>
      <c r="N87" s="76"/>
      <c r="O87" s="75">
        <f t="shared" si="188"/>
        <v>0</v>
      </c>
      <c r="AA87" s="3" t="s">
        <v>170</v>
      </c>
      <c r="AB87" s="3" t="str">
        <f t="shared" si="189"/>
        <v>7064-000000</v>
      </c>
      <c r="AC87" s="3">
        <v>959</v>
      </c>
      <c r="AD87" s="3" t="str">
        <f t="shared" si="190"/>
        <v>035</v>
      </c>
      <c r="AG87" s="3">
        <v>110</v>
      </c>
      <c r="AH87" s="3" t="str">
        <f>Summary!$B$2</f>
        <v>USD</v>
      </c>
      <c r="AI87" s="3">
        <f t="shared" si="191"/>
        <v>0</v>
      </c>
      <c r="AJ87" s="3">
        <f t="shared" si="192"/>
        <v>0</v>
      </c>
      <c r="AK87" s="3">
        <f t="shared" si="193"/>
        <v>0</v>
      </c>
      <c r="AL87" s="3">
        <f t="shared" si="194"/>
        <v>0</v>
      </c>
      <c r="AM87" s="3">
        <f t="shared" si="195"/>
        <v>0</v>
      </c>
      <c r="AN87" s="3">
        <f t="shared" si="196"/>
        <v>0</v>
      </c>
      <c r="AO87" s="3">
        <f t="shared" si="197"/>
        <v>0</v>
      </c>
      <c r="AP87" s="3">
        <f t="shared" si="198"/>
        <v>0</v>
      </c>
      <c r="AQ87" s="3">
        <f t="shared" si="199"/>
        <v>0</v>
      </c>
      <c r="AR87" s="3">
        <f t="shared" si="200"/>
        <v>0</v>
      </c>
      <c r="AS87" s="3">
        <f t="shared" si="201"/>
        <v>0</v>
      </c>
      <c r="AT87" s="3">
        <f t="shared" si="202"/>
        <v>0</v>
      </c>
    </row>
    <row r="88" spans="1:46" ht="21.75" customHeight="1" x14ac:dyDescent="0.55000000000000004">
      <c r="A88" s="3">
        <v>7066</v>
      </c>
      <c r="B88" s="43" t="s">
        <v>90</v>
      </c>
      <c r="C88" s="76"/>
      <c r="D88" s="76"/>
      <c r="E88" s="76"/>
      <c r="F88" s="76"/>
      <c r="G88" s="76"/>
      <c r="H88" s="76"/>
      <c r="I88" s="76"/>
      <c r="J88" s="76"/>
      <c r="K88" s="76"/>
      <c r="L88" s="76"/>
      <c r="M88" s="76"/>
      <c r="N88" s="76"/>
      <c r="O88" s="75">
        <f t="shared" si="188"/>
        <v>0</v>
      </c>
      <c r="AA88" s="3" t="s">
        <v>170</v>
      </c>
      <c r="AB88" s="3" t="str">
        <f t="shared" si="189"/>
        <v>7066-000000</v>
      </c>
      <c r="AC88" s="3">
        <v>959</v>
      </c>
      <c r="AD88" s="3" t="str">
        <f t="shared" si="190"/>
        <v>035</v>
      </c>
      <c r="AG88" s="3">
        <v>110</v>
      </c>
      <c r="AH88" s="3" t="str">
        <f>Summary!$B$2</f>
        <v>USD</v>
      </c>
      <c r="AI88" s="3">
        <f t="shared" si="191"/>
        <v>0</v>
      </c>
      <c r="AJ88" s="3">
        <f t="shared" si="192"/>
        <v>0</v>
      </c>
      <c r="AK88" s="3">
        <f t="shared" si="193"/>
        <v>0</v>
      </c>
      <c r="AL88" s="3">
        <f t="shared" si="194"/>
        <v>0</v>
      </c>
      <c r="AM88" s="3">
        <f t="shared" si="195"/>
        <v>0</v>
      </c>
      <c r="AN88" s="3">
        <f t="shared" si="196"/>
        <v>0</v>
      </c>
      <c r="AO88" s="3">
        <f t="shared" si="197"/>
        <v>0</v>
      </c>
      <c r="AP88" s="3">
        <f t="shared" si="198"/>
        <v>0</v>
      </c>
      <c r="AQ88" s="3">
        <f t="shared" si="199"/>
        <v>0</v>
      </c>
      <c r="AR88" s="3">
        <f t="shared" si="200"/>
        <v>0</v>
      </c>
      <c r="AS88" s="3">
        <f t="shared" si="201"/>
        <v>0</v>
      </c>
      <c r="AT88" s="3">
        <f t="shared" si="202"/>
        <v>0</v>
      </c>
    </row>
    <row r="89" spans="1:46" ht="21.75" customHeight="1" x14ac:dyDescent="0.55000000000000004">
      <c r="A89" s="3">
        <v>7068</v>
      </c>
      <c r="B89" s="43" t="s">
        <v>92</v>
      </c>
      <c r="C89" s="76"/>
      <c r="D89" s="76"/>
      <c r="E89" s="76"/>
      <c r="F89" s="76"/>
      <c r="G89" s="76"/>
      <c r="H89" s="76"/>
      <c r="I89" s="76"/>
      <c r="J89" s="76"/>
      <c r="K89" s="76"/>
      <c r="L89" s="76"/>
      <c r="M89" s="76"/>
      <c r="N89" s="76"/>
      <c r="O89" s="75">
        <f t="shared" si="188"/>
        <v>0</v>
      </c>
      <c r="AA89" s="3" t="s">
        <v>170</v>
      </c>
      <c r="AB89" s="3" t="str">
        <f t="shared" si="189"/>
        <v>7068-000000</v>
      </c>
      <c r="AC89" s="3">
        <v>959</v>
      </c>
      <c r="AD89" s="3" t="str">
        <f t="shared" si="190"/>
        <v>035</v>
      </c>
      <c r="AG89" s="3">
        <v>110</v>
      </c>
      <c r="AH89" s="3" t="str">
        <f>Summary!$B$2</f>
        <v>USD</v>
      </c>
      <c r="AI89" s="3">
        <f t="shared" si="191"/>
        <v>0</v>
      </c>
      <c r="AJ89" s="3">
        <f t="shared" si="192"/>
        <v>0</v>
      </c>
      <c r="AK89" s="3">
        <f t="shared" si="193"/>
        <v>0</v>
      </c>
      <c r="AL89" s="3">
        <f t="shared" si="194"/>
        <v>0</v>
      </c>
      <c r="AM89" s="3">
        <f t="shared" si="195"/>
        <v>0</v>
      </c>
      <c r="AN89" s="3">
        <f t="shared" si="196"/>
        <v>0</v>
      </c>
      <c r="AO89" s="3">
        <f t="shared" si="197"/>
        <v>0</v>
      </c>
      <c r="AP89" s="3">
        <f t="shared" si="198"/>
        <v>0</v>
      </c>
      <c r="AQ89" s="3">
        <f t="shared" si="199"/>
        <v>0</v>
      </c>
      <c r="AR89" s="3">
        <f t="shared" si="200"/>
        <v>0</v>
      </c>
      <c r="AS89" s="3">
        <f t="shared" si="201"/>
        <v>0</v>
      </c>
      <c r="AT89" s="3">
        <f t="shared" si="202"/>
        <v>0</v>
      </c>
    </row>
    <row r="90" spans="1:46" ht="21.75" customHeight="1" x14ac:dyDescent="0.55000000000000004">
      <c r="A90" s="3">
        <v>7072</v>
      </c>
      <c r="B90" s="43" t="s">
        <v>351</v>
      </c>
      <c r="C90" s="168"/>
      <c r="D90" s="168"/>
      <c r="E90" s="168"/>
      <c r="F90" s="168"/>
      <c r="G90" s="168"/>
      <c r="H90" s="168"/>
      <c r="I90" s="168"/>
      <c r="J90" s="168"/>
      <c r="K90" s="168"/>
      <c r="L90" s="168"/>
      <c r="M90" s="168"/>
      <c r="N90" s="168"/>
      <c r="O90" s="75">
        <f t="shared" si="188"/>
        <v>0</v>
      </c>
      <c r="AA90" s="3" t="s">
        <v>170</v>
      </c>
      <c r="AB90" s="3" t="str">
        <f t="shared" ref="AB90" si="203">IF(A90="","",A90&amp;"-000000")</f>
        <v>7072-000000</v>
      </c>
      <c r="AC90" s="3">
        <v>959</v>
      </c>
      <c r="AD90" s="3" t="str">
        <f t="shared" si="190"/>
        <v>035</v>
      </c>
      <c r="AG90" s="3">
        <v>110</v>
      </c>
      <c r="AH90" s="3" t="str">
        <f>Summary!$B$2</f>
        <v>USD</v>
      </c>
      <c r="AI90" s="3">
        <f t="shared" ref="AI90" si="204">IF(C90="",0,C90)</f>
        <v>0</v>
      </c>
      <c r="AJ90" s="3">
        <f t="shared" ref="AJ90" si="205">IF(D90="",0,D90)</f>
        <v>0</v>
      </c>
      <c r="AK90" s="3">
        <f t="shared" ref="AK90" si="206">IF(E90="",0,E90)</f>
        <v>0</v>
      </c>
      <c r="AL90" s="3">
        <f t="shared" ref="AL90" si="207">IF(F90="",0,F90)</f>
        <v>0</v>
      </c>
      <c r="AM90" s="3">
        <f t="shared" ref="AM90" si="208">IF(G90="",0,G90)</f>
        <v>0</v>
      </c>
      <c r="AN90" s="3">
        <f t="shared" ref="AN90" si="209">IF(H90="",0,H90)</f>
        <v>0</v>
      </c>
      <c r="AO90" s="3">
        <f t="shared" ref="AO90" si="210">IF(I90="",0,I90)</f>
        <v>0</v>
      </c>
      <c r="AP90" s="3">
        <f t="shared" ref="AP90" si="211">IF(J90="",0,J90)</f>
        <v>0</v>
      </c>
      <c r="AQ90" s="3">
        <f t="shared" ref="AQ90" si="212">IF(K90="",0,K90)</f>
        <v>0</v>
      </c>
      <c r="AR90" s="3">
        <f t="shared" ref="AR90" si="213">IF(L90="",0,L90)</f>
        <v>0</v>
      </c>
      <c r="AS90" s="3">
        <f t="shared" ref="AS90" si="214">IF(M90="",0,M90)</f>
        <v>0</v>
      </c>
      <c r="AT90" s="3">
        <f t="shared" ref="AT90" si="215">IF(N90="",0,N90)</f>
        <v>0</v>
      </c>
    </row>
    <row r="91" spans="1:46" ht="21.75" customHeight="1" x14ac:dyDescent="0.55000000000000004">
      <c r="A91" s="177" t="s">
        <v>318</v>
      </c>
      <c r="B91" s="43"/>
      <c r="C91" s="178">
        <f>SUM(C85:C90)</f>
        <v>0</v>
      </c>
      <c r="D91" s="178">
        <f t="shared" ref="D91:N91" si="216">SUM(D85:D90)</f>
        <v>0</v>
      </c>
      <c r="E91" s="178">
        <f t="shared" si="216"/>
        <v>0</v>
      </c>
      <c r="F91" s="178">
        <f t="shared" si="216"/>
        <v>0</v>
      </c>
      <c r="G91" s="178">
        <f t="shared" si="216"/>
        <v>0</v>
      </c>
      <c r="H91" s="178">
        <f t="shared" si="216"/>
        <v>0</v>
      </c>
      <c r="I91" s="178">
        <f t="shared" si="216"/>
        <v>0</v>
      </c>
      <c r="J91" s="178">
        <f t="shared" si="216"/>
        <v>0</v>
      </c>
      <c r="K91" s="178">
        <f t="shared" si="216"/>
        <v>0</v>
      </c>
      <c r="L91" s="178">
        <f t="shared" si="216"/>
        <v>0</v>
      </c>
      <c r="M91" s="178">
        <f t="shared" si="216"/>
        <v>0</v>
      </c>
      <c r="N91" s="178">
        <f t="shared" si="216"/>
        <v>0</v>
      </c>
      <c r="O91" s="178">
        <f>SUM(O85:O90)</f>
        <v>0</v>
      </c>
    </row>
    <row r="92" spans="1:46" ht="21.75" customHeight="1" x14ac:dyDescent="0.55000000000000004">
      <c r="B92" s="43"/>
      <c r="C92" s="75"/>
      <c r="D92" s="75"/>
      <c r="E92" s="75"/>
      <c r="F92" s="75"/>
      <c r="G92" s="75"/>
      <c r="H92" s="75"/>
      <c r="I92" s="75"/>
      <c r="J92" s="75"/>
      <c r="K92" s="75"/>
      <c r="L92" s="75"/>
      <c r="M92" s="75"/>
      <c r="N92" s="75"/>
      <c r="O92" s="75"/>
    </row>
    <row r="93" spans="1:46" ht="21.75" customHeight="1" x14ac:dyDescent="0.55000000000000004">
      <c r="A93" s="177" t="s">
        <v>282</v>
      </c>
      <c r="B93" s="43"/>
      <c r="C93" s="75"/>
      <c r="D93" s="75"/>
      <c r="E93" s="75"/>
      <c r="F93" s="75"/>
      <c r="G93" s="75"/>
      <c r="H93" s="75"/>
      <c r="I93" s="75"/>
      <c r="J93" s="75"/>
      <c r="K93" s="75"/>
      <c r="L93" s="75"/>
      <c r="M93" s="75"/>
      <c r="N93" s="75"/>
      <c r="O93" s="75"/>
    </row>
    <row r="94" spans="1:46" ht="21.75" customHeight="1" x14ac:dyDescent="0.55000000000000004">
      <c r="A94" s="3">
        <v>7060</v>
      </c>
      <c r="B94" s="43" t="s">
        <v>84</v>
      </c>
      <c r="C94" s="76"/>
      <c r="D94" s="76"/>
      <c r="E94" s="76"/>
      <c r="F94" s="76"/>
      <c r="G94" s="76"/>
      <c r="H94" s="76"/>
      <c r="I94" s="76"/>
      <c r="J94" s="76"/>
      <c r="K94" s="76"/>
      <c r="L94" s="76"/>
      <c r="M94" s="76"/>
      <c r="N94" s="76"/>
      <c r="O94" s="75">
        <f t="shared" ref="O94:O99" si="217">SUM(C94:N94)</f>
        <v>0</v>
      </c>
      <c r="AA94" s="3" t="s">
        <v>170</v>
      </c>
      <c r="AB94" s="3" t="str">
        <f t="shared" ref="AB94:AB99" si="218">IF(A94="","",A94&amp;"-000000")</f>
        <v>7060-000000</v>
      </c>
      <c r="AC94" s="3">
        <v>960</v>
      </c>
      <c r="AD94" s="3" t="str">
        <f t="shared" ref="AD94:AD99" si="219">IF(LEN($O$1)=3,$O$1,IF(LEN($O$1)=2,0&amp;$O$1,IF(LEN($O$1)=1,0&amp;0&amp;$O$1,"ERROR")))</f>
        <v>035</v>
      </c>
      <c r="AG94" s="3">
        <v>110</v>
      </c>
      <c r="AH94" s="3" t="str">
        <f>Summary!$B$2</f>
        <v>USD</v>
      </c>
      <c r="AI94" s="3">
        <f t="shared" ref="AI94:AI99" si="220">IF(C94="",0,C94)</f>
        <v>0</v>
      </c>
      <c r="AJ94" s="3">
        <f t="shared" ref="AJ94:AJ99" si="221">IF(D94="",0,D94)</f>
        <v>0</v>
      </c>
      <c r="AK94" s="3">
        <f t="shared" ref="AK94:AK99" si="222">IF(E94="",0,E94)</f>
        <v>0</v>
      </c>
      <c r="AL94" s="3">
        <f t="shared" ref="AL94:AL99" si="223">IF(F94="",0,F94)</f>
        <v>0</v>
      </c>
      <c r="AM94" s="3">
        <f t="shared" ref="AM94:AM99" si="224">IF(G94="",0,G94)</f>
        <v>0</v>
      </c>
      <c r="AN94" s="3">
        <f t="shared" ref="AN94:AN99" si="225">IF(H94="",0,H94)</f>
        <v>0</v>
      </c>
      <c r="AO94" s="3">
        <f t="shared" ref="AO94:AO99" si="226">IF(I94="",0,I94)</f>
        <v>0</v>
      </c>
      <c r="AP94" s="3">
        <f t="shared" ref="AP94:AP99" si="227">IF(J94="",0,J94)</f>
        <v>0</v>
      </c>
      <c r="AQ94" s="3">
        <f t="shared" ref="AQ94:AQ99" si="228">IF(K94="",0,K94)</f>
        <v>0</v>
      </c>
      <c r="AR94" s="3">
        <f t="shared" ref="AR94:AR99" si="229">IF(L94="",0,L94)</f>
        <v>0</v>
      </c>
      <c r="AS94" s="3">
        <f t="shared" ref="AS94:AS99" si="230">IF(M94="",0,M94)</f>
        <v>0</v>
      </c>
      <c r="AT94" s="3">
        <f t="shared" ref="AT94:AT99" si="231">IF(N94="",0,N94)</f>
        <v>0</v>
      </c>
    </row>
    <row r="95" spans="1:46" ht="21.75" customHeight="1" x14ac:dyDescent="0.55000000000000004">
      <c r="A95" s="3">
        <v>7062</v>
      </c>
      <c r="B95" s="43" t="s">
        <v>86</v>
      </c>
      <c r="C95" s="76"/>
      <c r="D95" s="76"/>
      <c r="E95" s="76"/>
      <c r="F95" s="76"/>
      <c r="G95" s="76"/>
      <c r="H95" s="76"/>
      <c r="I95" s="76"/>
      <c r="J95" s="76"/>
      <c r="K95" s="76"/>
      <c r="L95" s="76"/>
      <c r="M95" s="76"/>
      <c r="N95" s="76"/>
      <c r="O95" s="75">
        <f t="shared" si="217"/>
        <v>0</v>
      </c>
      <c r="AA95" s="3" t="s">
        <v>170</v>
      </c>
      <c r="AB95" s="3" t="str">
        <f t="shared" si="218"/>
        <v>7062-000000</v>
      </c>
      <c r="AC95" s="3">
        <v>960</v>
      </c>
      <c r="AD95" s="3" t="str">
        <f t="shared" si="219"/>
        <v>035</v>
      </c>
      <c r="AG95" s="3">
        <v>110</v>
      </c>
      <c r="AH95" s="3" t="str">
        <f>Summary!$B$2</f>
        <v>USD</v>
      </c>
      <c r="AI95" s="3">
        <f t="shared" si="220"/>
        <v>0</v>
      </c>
      <c r="AJ95" s="3">
        <f t="shared" si="221"/>
        <v>0</v>
      </c>
      <c r="AK95" s="3">
        <f t="shared" si="222"/>
        <v>0</v>
      </c>
      <c r="AL95" s="3">
        <f t="shared" si="223"/>
        <v>0</v>
      </c>
      <c r="AM95" s="3">
        <f t="shared" si="224"/>
        <v>0</v>
      </c>
      <c r="AN95" s="3">
        <f t="shared" si="225"/>
        <v>0</v>
      </c>
      <c r="AO95" s="3">
        <f t="shared" si="226"/>
        <v>0</v>
      </c>
      <c r="AP95" s="3">
        <f t="shared" si="227"/>
        <v>0</v>
      </c>
      <c r="AQ95" s="3">
        <f t="shared" si="228"/>
        <v>0</v>
      </c>
      <c r="AR95" s="3">
        <f t="shared" si="229"/>
        <v>0</v>
      </c>
      <c r="AS95" s="3">
        <f t="shared" si="230"/>
        <v>0</v>
      </c>
      <c r="AT95" s="3">
        <f t="shared" si="231"/>
        <v>0</v>
      </c>
    </row>
    <row r="96" spans="1:46" ht="21.75" customHeight="1" x14ac:dyDescent="0.55000000000000004">
      <c r="A96" s="3">
        <v>7064</v>
      </c>
      <c r="B96" s="43" t="s">
        <v>88</v>
      </c>
      <c r="C96" s="76"/>
      <c r="D96" s="76"/>
      <c r="E96" s="76"/>
      <c r="F96" s="76"/>
      <c r="G96" s="76"/>
      <c r="H96" s="76"/>
      <c r="I96" s="76"/>
      <c r="J96" s="76"/>
      <c r="K96" s="76"/>
      <c r="L96" s="76"/>
      <c r="M96" s="76"/>
      <c r="N96" s="76"/>
      <c r="O96" s="75">
        <f t="shared" si="217"/>
        <v>0</v>
      </c>
      <c r="AA96" s="3" t="s">
        <v>170</v>
      </c>
      <c r="AB96" s="3" t="str">
        <f t="shared" si="218"/>
        <v>7064-000000</v>
      </c>
      <c r="AC96" s="3">
        <v>960</v>
      </c>
      <c r="AD96" s="3" t="str">
        <f t="shared" si="219"/>
        <v>035</v>
      </c>
      <c r="AG96" s="3">
        <v>110</v>
      </c>
      <c r="AH96" s="3" t="str">
        <f>Summary!$B$2</f>
        <v>USD</v>
      </c>
      <c r="AI96" s="3">
        <f t="shared" si="220"/>
        <v>0</v>
      </c>
      <c r="AJ96" s="3">
        <f t="shared" si="221"/>
        <v>0</v>
      </c>
      <c r="AK96" s="3">
        <f t="shared" si="222"/>
        <v>0</v>
      </c>
      <c r="AL96" s="3">
        <f t="shared" si="223"/>
        <v>0</v>
      </c>
      <c r="AM96" s="3">
        <f t="shared" si="224"/>
        <v>0</v>
      </c>
      <c r="AN96" s="3">
        <f t="shared" si="225"/>
        <v>0</v>
      </c>
      <c r="AO96" s="3">
        <f t="shared" si="226"/>
        <v>0</v>
      </c>
      <c r="AP96" s="3">
        <f t="shared" si="227"/>
        <v>0</v>
      </c>
      <c r="AQ96" s="3">
        <f t="shared" si="228"/>
        <v>0</v>
      </c>
      <c r="AR96" s="3">
        <f t="shared" si="229"/>
        <v>0</v>
      </c>
      <c r="AS96" s="3">
        <f t="shared" si="230"/>
        <v>0</v>
      </c>
      <c r="AT96" s="3">
        <f t="shared" si="231"/>
        <v>0</v>
      </c>
    </row>
    <row r="97" spans="1:46" ht="21.75" customHeight="1" x14ac:dyDescent="0.55000000000000004">
      <c r="A97" s="3">
        <v>7066</v>
      </c>
      <c r="B97" s="43" t="s">
        <v>90</v>
      </c>
      <c r="C97" s="76"/>
      <c r="D97" s="76"/>
      <c r="E97" s="76"/>
      <c r="F97" s="76"/>
      <c r="G97" s="76"/>
      <c r="H97" s="76"/>
      <c r="I97" s="76"/>
      <c r="J97" s="76"/>
      <c r="K97" s="76"/>
      <c r="L97" s="76"/>
      <c r="M97" s="76"/>
      <c r="N97" s="76"/>
      <c r="O97" s="75">
        <f t="shared" si="217"/>
        <v>0</v>
      </c>
      <c r="AA97" s="3" t="s">
        <v>170</v>
      </c>
      <c r="AB97" s="3" t="str">
        <f t="shared" si="218"/>
        <v>7066-000000</v>
      </c>
      <c r="AC97" s="3">
        <v>960</v>
      </c>
      <c r="AD97" s="3" t="str">
        <f t="shared" si="219"/>
        <v>035</v>
      </c>
      <c r="AG97" s="3">
        <v>110</v>
      </c>
      <c r="AH97" s="3" t="str">
        <f>Summary!$B$2</f>
        <v>USD</v>
      </c>
      <c r="AI97" s="3">
        <f t="shared" si="220"/>
        <v>0</v>
      </c>
      <c r="AJ97" s="3">
        <f t="shared" si="221"/>
        <v>0</v>
      </c>
      <c r="AK97" s="3">
        <f t="shared" si="222"/>
        <v>0</v>
      </c>
      <c r="AL97" s="3">
        <f t="shared" si="223"/>
        <v>0</v>
      </c>
      <c r="AM97" s="3">
        <f t="shared" si="224"/>
        <v>0</v>
      </c>
      <c r="AN97" s="3">
        <f t="shared" si="225"/>
        <v>0</v>
      </c>
      <c r="AO97" s="3">
        <f t="shared" si="226"/>
        <v>0</v>
      </c>
      <c r="AP97" s="3">
        <f t="shared" si="227"/>
        <v>0</v>
      </c>
      <c r="AQ97" s="3">
        <f t="shared" si="228"/>
        <v>0</v>
      </c>
      <c r="AR97" s="3">
        <f t="shared" si="229"/>
        <v>0</v>
      </c>
      <c r="AS97" s="3">
        <f t="shared" si="230"/>
        <v>0</v>
      </c>
      <c r="AT97" s="3">
        <f t="shared" si="231"/>
        <v>0</v>
      </c>
    </row>
    <row r="98" spans="1:46" ht="21.75" customHeight="1" x14ac:dyDescent="0.55000000000000004">
      <c r="A98" s="3">
        <v>7068</v>
      </c>
      <c r="B98" s="43" t="s">
        <v>92</v>
      </c>
      <c r="C98" s="76"/>
      <c r="D98" s="76"/>
      <c r="E98" s="76"/>
      <c r="F98" s="76"/>
      <c r="G98" s="76"/>
      <c r="H98" s="76"/>
      <c r="I98" s="76"/>
      <c r="J98" s="76"/>
      <c r="K98" s="76"/>
      <c r="L98" s="76"/>
      <c r="M98" s="76"/>
      <c r="N98" s="76"/>
      <c r="O98" s="75">
        <f t="shared" si="217"/>
        <v>0</v>
      </c>
      <c r="AA98" s="3" t="s">
        <v>170</v>
      </c>
      <c r="AB98" s="3" t="str">
        <f t="shared" si="218"/>
        <v>7068-000000</v>
      </c>
      <c r="AC98" s="3">
        <v>960</v>
      </c>
      <c r="AD98" s="3" t="str">
        <f t="shared" si="219"/>
        <v>035</v>
      </c>
      <c r="AG98" s="3">
        <v>110</v>
      </c>
      <c r="AH98" s="3" t="str">
        <f>Summary!$B$2</f>
        <v>USD</v>
      </c>
      <c r="AI98" s="3">
        <f t="shared" si="220"/>
        <v>0</v>
      </c>
      <c r="AJ98" s="3">
        <f t="shared" si="221"/>
        <v>0</v>
      </c>
      <c r="AK98" s="3">
        <f t="shared" si="222"/>
        <v>0</v>
      </c>
      <c r="AL98" s="3">
        <f t="shared" si="223"/>
        <v>0</v>
      </c>
      <c r="AM98" s="3">
        <f t="shared" si="224"/>
        <v>0</v>
      </c>
      <c r="AN98" s="3">
        <f t="shared" si="225"/>
        <v>0</v>
      </c>
      <c r="AO98" s="3">
        <f t="shared" si="226"/>
        <v>0</v>
      </c>
      <c r="AP98" s="3">
        <f t="shared" si="227"/>
        <v>0</v>
      </c>
      <c r="AQ98" s="3">
        <f t="shared" si="228"/>
        <v>0</v>
      </c>
      <c r="AR98" s="3">
        <f t="shared" si="229"/>
        <v>0</v>
      </c>
      <c r="AS98" s="3">
        <f t="shared" si="230"/>
        <v>0</v>
      </c>
      <c r="AT98" s="3">
        <f t="shared" si="231"/>
        <v>0</v>
      </c>
    </row>
    <row r="99" spans="1:46" ht="21.75" customHeight="1" x14ac:dyDescent="0.55000000000000004">
      <c r="A99" s="3">
        <v>7072</v>
      </c>
      <c r="B99" s="43" t="str">
        <f>IF(ISTEXT("Travel-"&amp;VLOOKUP(A99,'Chart of Accounts'!$B$5:$C$50,2,FALSE)),"Travel-"&amp;VLOOKUP(A99,'Chart of Accounts'!$B$5:$C$50,2,FALSE),"")</f>
        <v>Travel-Sales Tax Expense (incl. GST, VAT, etc.)</v>
      </c>
      <c r="C99" s="76"/>
      <c r="D99" s="76"/>
      <c r="E99" s="76"/>
      <c r="F99" s="76"/>
      <c r="G99" s="76"/>
      <c r="H99" s="76"/>
      <c r="I99" s="76"/>
      <c r="J99" s="76"/>
      <c r="K99" s="76"/>
      <c r="L99" s="76"/>
      <c r="M99" s="76"/>
      <c r="N99" s="76"/>
      <c r="O99" s="75">
        <f t="shared" si="217"/>
        <v>0</v>
      </c>
      <c r="AA99" s="3" t="s">
        <v>170</v>
      </c>
      <c r="AB99" s="3" t="str">
        <f t="shared" si="218"/>
        <v>7072-000000</v>
      </c>
      <c r="AC99" s="3">
        <v>960</v>
      </c>
      <c r="AD99" s="3" t="str">
        <f t="shared" si="219"/>
        <v>035</v>
      </c>
      <c r="AG99" s="3">
        <v>110</v>
      </c>
      <c r="AH99" s="3" t="str">
        <f>Summary!$B$2</f>
        <v>USD</v>
      </c>
      <c r="AI99" s="3">
        <f t="shared" si="220"/>
        <v>0</v>
      </c>
      <c r="AJ99" s="3">
        <f t="shared" si="221"/>
        <v>0</v>
      </c>
      <c r="AK99" s="3">
        <f t="shared" si="222"/>
        <v>0</v>
      </c>
      <c r="AL99" s="3">
        <f t="shared" si="223"/>
        <v>0</v>
      </c>
      <c r="AM99" s="3">
        <f t="shared" si="224"/>
        <v>0</v>
      </c>
      <c r="AN99" s="3">
        <f t="shared" si="225"/>
        <v>0</v>
      </c>
      <c r="AO99" s="3">
        <f t="shared" si="226"/>
        <v>0</v>
      </c>
      <c r="AP99" s="3">
        <f t="shared" si="227"/>
        <v>0</v>
      </c>
      <c r="AQ99" s="3">
        <f t="shared" si="228"/>
        <v>0</v>
      </c>
      <c r="AR99" s="3">
        <f t="shared" si="229"/>
        <v>0</v>
      </c>
      <c r="AS99" s="3">
        <f t="shared" si="230"/>
        <v>0</v>
      </c>
      <c r="AT99" s="3">
        <f t="shared" si="231"/>
        <v>0</v>
      </c>
    </row>
    <row r="100" spans="1:46" ht="21.75" customHeight="1" x14ac:dyDescent="0.55000000000000004">
      <c r="A100" s="177" t="s">
        <v>314</v>
      </c>
      <c r="B100" s="43"/>
      <c r="C100" s="178">
        <f t="shared" ref="C100:O100" si="232">SUM(C94:C99)</f>
        <v>0</v>
      </c>
      <c r="D100" s="178">
        <f t="shared" si="232"/>
        <v>0</v>
      </c>
      <c r="E100" s="178">
        <f t="shared" si="232"/>
        <v>0</v>
      </c>
      <c r="F100" s="178">
        <f t="shared" si="232"/>
        <v>0</v>
      </c>
      <c r="G100" s="178">
        <f t="shared" si="232"/>
        <v>0</v>
      </c>
      <c r="H100" s="178">
        <f t="shared" si="232"/>
        <v>0</v>
      </c>
      <c r="I100" s="178">
        <f t="shared" si="232"/>
        <v>0</v>
      </c>
      <c r="J100" s="178">
        <f t="shared" si="232"/>
        <v>0</v>
      </c>
      <c r="K100" s="178">
        <f t="shared" si="232"/>
        <v>0</v>
      </c>
      <c r="L100" s="178">
        <f t="shared" si="232"/>
        <v>0</v>
      </c>
      <c r="M100" s="178">
        <f t="shared" si="232"/>
        <v>0</v>
      </c>
      <c r="N100" s="178">
        <f t="shared" si="232"/>
        <v>0</v>
      </c>
      <c r="O100" s="178">
        <f t="shared" si="232"/>
        <v>0</v>
      </c>
    </row>
    <row r="101" spans="1:46" ht="21.75" customHeight="1" x14ac:dyDescent="0.55000000000000004">
      <c r="B101" s="43"/>
      <c r="C101" s="75"/>
      <c r="D101" s="75"/>
      <c r="E101" s="75"/>
      <c r="F101" s="75"/>
      <c r="G101" s="75"/>
      <c r="H101" s="75"/>
      <c r="I101" s="75"/>
      <c r="J101" s="75"/>
      <c r="K101" s="75"/>
      <c r="L101" s="75"/>
      <c r="M101" s="75"/>
      <c r="N101" s="75"/>
      <c r="O101" s="75"/>
    </row>
    <row r="102" spans="1:46" ht="21.75" customHeight="1" x14ac:dyDescent="0.55000000000000004">
      <c r="A102" s="177" t="s">
        <v>276</v>
      </c>
      <c r="B102" s="43"/>
      <c r="C102" s="75"/>
      <c r="D102" s="75"/>
      <c r="E102" s="75"/>
      <c r="F102" s="75"/>
      <c r="G102" s="75"/>
      <c r="H102" s="75"/>
      <c r="I102" s="75"/>
      <c r="J102" s="75"/>
      <c r="K102" s="75"/>
      <c r="L102" s="75"/>
      <c r="M102" s="75"/>
      <c r="N102" s="75"/>
      <c r="O102" s="75"/>
    </row>
    <row r="103" spans="1:46" ht="21.75" customHeight="1" x14ac:dyDescent="0.55000000000000004">
      <c r="A103" s="3">
        <v>7060</v>
      </c>
      <c r="B103" s="43" t="s">
        <v>84</v>
      </c>
      <c r="C103" s="76"/>
      <c r="D103" s="76"/>
      <c r="E103" s="76"/>
      <c r="F103" s="76"/>
      <c r="G103" s="76"/>
      <c r="H103" s="76"/>
      <c r="I103" s="76"/>
      <c r="J103" s="76"/>
      <c r="K103" s="76"/>
      <c r="L103" s="76"/>
      <c r="M103" s="76"/>
      <c r="N103" s="76"/>
      <c r="O103" s="75">
        <f t="shared" ref="O103:O108" si="233">SUM(C103:N103)</f>
        <v>0</v>
      </c>
      <c r="AA103" s="3" t="s">
        <v>170</v>
      </c>
      <c r="AB103" s="3" t="str">
        <f t="shared" ref="AB103:AB108" si="234">IF(A103="","",A103&amp;"-000000")</f>
        <v>7060-000000</v>
      </c>
      <c r="AC103" s="3">
        <v>961</v>
      </c>
      <c r="AD103" s="3" t="str">
        <f t="shared" ref="AD103:AD108" si="235">IF(LEN($O$1)=3,$O$1,IF(LEN($O$1)=2,0&amp;$O$1,IF(LEN($O$1)=1,0&amp;0&amp;$O$1,"ERROR")))</f>
        <v>035</v>
      </c>
      <c r="AG103" s="3">
        <v>110</v>
      </c>
      <c r="AH103" s="3" t="str">
        <f>Summary!$B$2</f>
        <v>USD</v>
      </c>
      <c r="AI103" s="3">
        <f t="shared" ref="AI103:AI108" si="236">IF(C103="",0,C103)</f>
        <v>0</v>
      </c>
      <c r="AJ103" s="3">
        <f t="shared" ref="AJ103:AJ108" si="237">IF(D103="",0,D103)</f>
        <v>0</v>
      </c>
      <c r="AK103" s="3">
        <f t="shared" ref="AK103:AK108" si="238">IF(E103="",0,E103)</f>
        <v>0</v>
      </c>
      <c r="AL103" s="3">
        <f t="shared" ref="AL103:AL108" si="239">IF(F103="",0,F103)</f>
        <v>0</v>
      </c>
      <c r="AM103" s="3">
        <f t="shared" ref="AM103:AM108" si="240">IF(G103="",0,G103)</f>
        <v>0</v>
      </c>
      <c r="AN103" s="3">
        <f t="shared" ref="AN103:AN108" si="241">IF(H103="",0,H103)</f>
        <v>0</v>
      </c>
      <c r="AO103" s="3">
        <f t="shared" ref="AO103:AO108" si="242">IF(I103="",0,I103)</f>
        <v>0</v>
      </c>
      <c r="AP103" s="3">
        <f t="shared" ref="AP103:AP108" si="243">IF(J103="",0,J103)</f>
        <v>0</v>
      </c>
      <c r="AQ103" s="3">
        <f t="shared" ref="AQ103:AQ108" si="244">IF(K103="",0,K103)</f>
        <v>0</v>
      </c>
      <c r="AR103" s="3">
        <f t="shared" ref="AR103:AR108" si="245">IF(L103="",0,L103)</f>
        <v>0</v>
      </c>
      <c r="AS103" s="3">
        <f t="shared" ref="AS103:AS108" si="246">IF(M103="",0,M103)</f>
        <v>0</v>
      </c>
      <c r="AT103" s="3">
        <f t="shared" ref="AT103:AT108" si="247">IF(N103="",0,N103)</f>
        <v>0</v>
      </c>
    </row>
    <row r="104" spans="1:46" ht="21.75" customHeight="1" x14ac:dyDescent="0.55000000000000004">
      <c r="A104" s="3">
        <v>7062</v>
      </c>
      <c r="B104" s="43" t="s">
        <v>86</v>
      </c>
      <c r="C104" s="76"/>
      <c r="D104" s="76"/>
      <c r="E104" s="76"/>
      <c r="F104" s="76"/>
      <c r="G104" s="76"/>
      <c r="H104" s="76"/>
      <c r="I104" s="76"/>
      <c r="J104" s="76"/>
      <c r="K104" s="76"/>
      <c r="L104" s="76"/>
      <c r="M104" s="76"/>
      <c r="N104" s="76"/>
      <c r="O104" s="75">
        <f t="shared" si="233"/>
        <v>0</v>
      </c>
      <c r="AA104" s="3" t="s">
        <v>170</v>
      </c>
      <c r="AB104" s="3" t="str">
        <f t="shared" si="234"/>
        <v>7062-000000</v>
      </c>
      <c r="AC104" s="3">
        <v>961</v>
      </c>
      <c r="AD104" s="3" t="str">
        <f t="shared" si="235"/>
        <v>035</v>
      </c>
      <c r="AG104" s="3">
        <v>110</v>
      </c>
      <c r="AH104" s="3" t="str">
        <f>Summary!$B$2</f>
        <v>USD</v>
      </c>
      <c r="AI104" s="3">
        <f t="shared" si="236"/>
        <v>0</v>
      </c>
      <c r="AJ104" s="3">
        <f t="shared" si="237"/>
        <v>0</v>
      </c>
      <c r="AK104" s="3">
        <f t="shared" si="238"/>
        <v>0</v>
      </c>
      <c r="AL104" s="3">
        <f t="shared" si="239"/>
        <v>0</v>
      </c>
      <c r="AM104" s="3">
        <f t="shared" si="240"/>
        <v>0</v>
      </c>
      <c r="AN104" s="3">
        <f t="shared" si="241"/>
        <v>0</v>
      </c>
      <c r="AO104" s="3">
        <f t="shared" si="242"/>
        <v>0</v>
      </c>
      <c r="AP104" s="3">
        <f t="shared" si="243"/>
        <v>0</v>
      </c>
      <c r="AQ104" s="3">
        <f t="shared" si="244"/>
        <v>0</v>
      </c>
      <c r="AR104" s="3">
        <f t="shared" si="245"/>
        <v>0</v>
      </c>
      <c r="AS104" s="3">
        <f t="shared" si="246"/>
        <v>0</v>
      </c>
      <c r="AT104" s="3">
        <f t="shared" si="247"/>
        <v>0</v>
      </c>
    </row>
    <row r="105" spans="1:46" ht="21.75" customHeight="1" x14ac:dyDescent="0.55000000000000004">
      <c r="A105" s="3">
        <v>7064</v>
      </c>
      <c r="B105" s="43" t="s">
        <v>88</v>
      </c>
      <c r="C105" s="76"/>
      <c r="D105" s="76"/>
      <c r="E105" s="76"/>
      <c r="F105" s="76"/>
      <c r="G105" s="76"/>
      <c r="H105" s="76"/>
      <c r="I105" s="76"/>
      <c r="J105" s="76"/>
      <c r="K105" s="76"/>
      <c r="L105" s="76"/>
      <c r="M105" s="76"/>
      <c r="N105" s="76"/>
      <c r="O105" s="75">
        <f t="shared" si="233"/>
        <v>0</v>
      </c>
      <c r="AA105" s="3" t="s">
        <v>170</v>
      </c>
      <c r="AB105" s="3" t="str">
        <f t="shared" si="234"/>
        <v>7064-000000</v>
      </c>
      <c r="AC105" s="3">
        <v>961</v>
      </c>
      <c r="AD105" s="3" t="str">
        <f t="shared" si="235"/>
        <v>035</v>
      </c>
      <c r="AG105" s="3">
        <v>110</v>
      </c>
      <c r="AH105" s="3" t="str">
        <f>Summary!$B$2</f>
        <v>USD</v>
      </c>
      <c r="AI105" s="3">
        <f t="shared" si="236"/>
        <v>0</v>
      </c>
      <c r="AJ105" s="3">
        <f t="shared" si="237"/>
        <v>0</v>
      </c>
      <c r="AK105" s="3">
        <f t="shared" si="238"/>
        <v>0</v>
      </c>
      <c r="AL105" s="3">
        <f t="shared" si="239"/>
        <v>0</v>
      </c>
      <c r="AM105" s="3">
        <f t="shared" si="240"/>
        <v>0</v>
      </c>
      <c r="AN105" s="3">
        <f t="shared" si="241"/>
        <v>0</v>
      </c>
      <c r="AO105" s="3">
        <f t="shared" si="242"/>
        <v>0</v>
      </c>
      <c r="AP105" s="3">
        <f t="shared" si="243"/>
        <v>0</v>
      </c>
      <c r="AQ105" s="3">
        <f t="shared" si="244"/>
        <v>0</v>
      </c>
      <c r="AR105" s="3">
        <f t="shared" si="245"/>
        <v>0</v>
      </c>
      <c r="AS105" s="3">
        <f t="shared" si="246"/>
        <v>0</v>
      </c>
      <c r="AT105" s="3">
        <f t="shared" si="247"/>
        <v>0</v>
      </c>
    </row>
    <row r="106" spans="1:46" ht="21.75" customHeight="1" x14ac:dyDescent="0.55000000000000004">
      <c r="A106" s="3">
        <v>7066</v>
      </c>
      <c r="B106" s="43" t="s">
        <v>90</v>
      </c>
      <c r="C106" s="76"/>
      <c r="D106" s="76"/>
      <c r="E106" s="76"/>
      <c r="F106" s="76"/>
      <c r="G106" s="76"/>
      <c r="H106" s="76"/>
      <c r="I106" s="76"/>
      <c r="J106" s="76"/>
      <c r="K106" s="76"/>
      <c r="L106" s="76"/>
      <c r="M106" s="76"/>
      <c r="N106" s="76"/>
      <c r="O106" s="75">
        <f t="shared" si="233"/>
        <v>0</v>
      </c>
      <c r="AA106" s="3" t="s">
        <v>170</v>
      </c>
      <c r="AB106" s="3" t="str">
        <f t="shared" si="234"/>
        <v>7066-000000</v>
      </c>
      <c r="AC106" s="3">
        <v>961</v>
      </c>
      <c r="AD106" s="3" t="str">
        <f t="shared" si="235"/>
        <v>035</v>
      </c>
      <c r="AG106" s="3">
        <v>110</v>
      </c>
      <c r="AH106" s="3" t="str">
        <f>Summary!$B$2</f>
        <v>USD</v>
      </c>
      <c r="AI106" s="3">
        <f t="shared" si="236"/>
        <v>0</v>
      </c>
      <c r="AJ106" s="3">
        <f t="shared" si="237"/>
        <v>0</v>
      </c>
      <c r="AK106" s="3">
        <f t="shared" si="238"/>
        <v>0</v>
      </c>
      <c r="AL106" s="3">
        <f t="shared" si="239"/>
        <v>0</v>
      </c>
      <c r="AM106" s="3">
        <f t="shared" si="240"/>
        <v>0</v>
      </c>
      <c r="AN106" s="3">
        <f t="shared" si="241"/>
        <v>0</v>
      </c>
      <c r="AO106" s="3">
        <f t="shared" si="242"/>
        <v>0</v>
      </c>
      <c r="AP106" s="3">
        <f t="shared" si="243"/>
        <v>0</v>
      </c>
      <c r="AQ106" s="3">
        <f t="shared" si="244"/>
        <v>0</v>
      </c>
      <c r="AR106" s="3">
        <f t="shared" si="245"/>
        <v>0</v>
      </c>
      <c r="AS106" s="3">
        <f t="shared" si="246"/>
        <v>0</v>
      </c>
      <c r="AT106" s="3">
        <f t="shared" si="247"/>
        <v>0</v>
      </c>
    </row>
    <row r="107" spans="1:46" ht="21.75" customHeight="1" x14ac:dyDescent="0.55000000000000004">
      <c r="A107" s="3">
        <v>7068</v>
      </c>
      <c r="B107" s="43" t="s">
        <v>92</v>
      </c>
      <c r="C107" s="76"/>
      <c r="D107" s="76"/>
      <c r="E107" s="76"/>
      <c r="F107" s="76"/>
      <c r="G107" s="76"/>
      <c r="H107" s="76"/>
      <c r="I107" s="76"/>
      <c r="J107" s="76"/>
      <c r="K107" s="76"/>
      <c r="L107" s="76"/>
      <c r="M107" s="76"/>
      <c r="N107" s="76"/>
      <c r="O107" s="75">
        <f t="shared" si="233"/>
        <v>0</v>
      </c>
      <c r="AA107" s="3" t="s">
        <v>170</v>
      </c>
      <c r="AB107" s="3" t="str">
        <f t="shared" si="234"/>
        <v>7068-000000</v>
      </c>
      <c r="AC107" s="3">
        <v>961</v>
      </c>
      <c r="AD107" s="3" t="str">
        <f t="shared" si="235"/>
        <v>035</v>
      </c>
      <c r="AG107" s="3">
        <v>110</v>
      </c>
      <c r="AH107" s="3" t="str">
        <f>Summary!$B$2</f>
        <v>USD</v>
      </c>
      <c r="AI107" s="3">
        <f t="shared" si="236"/>
        <v>0</v>
      </c>
      <c r="AJ107" s="3">
        <f t="shared" si="237"/>
        <v>0</v>
      </c>
      <c r="AK107" s="3">
        <f t="shared" si="238"/>
        <v>0</v>
      </c>
      <c r="AL107" s="3">
        <f t="shared" si="239"/>
        <v>0</v>
      </c>
      <c r="AM107" s="3">
        <f t="shared" si="240"/>
        <v>0</v>
      </c>
      <c r="AN107" s="3">
        <f t="shared" si="241"/>
        <v>0</v>
      </c>
      <c r="AO107" s="3">
        <f t="shared" si="242"/>
        <v>0</v>
      </c>
      <c r="AP107" s="3">
        <f t="shared" si="243"/>
        <v>0</v>
      </c>
      <c r="AQ107" s="3">
        <f t="shared" si="244"/>
        <v>0</v>
      </c>
      <c r="AR107" s="3">
        <f t="shared" si="245"/>
        <v>0</v>
      </c>
      <c r="AS107" s="3">
        <f t="shared" si="246"/>
        <v>0</v>
      </c>
      <c r="AT107" s="3">
        <f t="shared" si="247"/>
        <v>0</v>
      </c>
    </row>
    <row r="108" spans="1:46" ht="21.75" customHeight="1" x14ac:dyDescent="0.55000000000000004">
      <c r="A108" s="3">
        <v>7072</v>
      </c>
      <c r="B108" s="43" t="str">
        <f>IF(ISTEXT("Travel-"&amp;VLOOKUP(A108,'Chart of Accounts'!$B$5:$C$50,2,FALSE)),"Travel-"&amp;VLOOKUP(A108,'Chart of Accounts'!$B$5:$C$50,2,FALSE),"")</f>
        <v>Travel-Sales Tax Expense (incl. GST, VAT, etc.)</v>
      </c>
      <c r="C108" s="76"/>
      <c r="D108" s="76"/>
      <c r="E108" s="76"/>
      <c r="F108" s="76"/>
      <c r="G108" s="76"/>
      <c r="H108" s="76"/>
      <c r="I108" s="76"/>
      <c r="J108" s="76"/>
      <c r="K108" s="76"/>
      <c r="L108" s="76"/>
      <c r="M108" s="76"/>
      <c r="N108" s="76"/>
      <c r="O108" s="75">
        <f t="shared" si="233"/>
        <v>0</v>
      </c>
      <c r="AA108" s="3" t="s">
        <v>170</v>
      </c>
      <c r="AB108" s="3" t="str">
        <f t="shared" si="234"/>
        <v>7072-000000</v>
      </c>
      <c r="AC108" s="3">
        <v>961</v>
      </c>
      <c r="AD108" s="3" t="str">
        <f t="shared" si="235"/>
        <v>035</v>
      </c>
      <c r="AG108" s="3">
        <v>110</v>
      </c>
      <c r="AH108" s="3" t="str">
        <f>Summary!$B$2</f>
        <v>USD</v>
      </c>
      <c r="AI108" s="3">
        <f t="shared" si="236"/>
        <v>0</v>
      </c>
      <c r="AJ108" s="3">
        <f t="shared" si="237"/>
        <v>0</v>
      </c>
      <c r="AK108" s="3">
        <f t="shared" si="238"/>
        <v>0</v>
      </c>
      <c r="AL108" s="3">
        <f t="shared" si="239"/>
        <v>0</v>
      </c>
      <c r="AM108" s="3">
        <f t="shared" si="240"/>
        <v>0</v>
      </c>
      <c r="AN108" s="3">
        <f t="shared" si="241"/>
        <v>0</v>
      </c>
      <c r="AO108" s="3">
        <f t="shared" si="242"/>
        <v>0</v>
      </c>
      <c r="AP108" s="3">
        <f t="shared" si="243"/>
        <v>0</v>
      </c>
      <c r="AQ108" s="3">
        <f t="shared" si="244"/>
        <v>0</v>
      </c>
      <c r="AR108" s="3">
        <f t="shared" si="245"/>
        <v>0</v>
      </c>
      <c r="AS108" s="3">
        <f t="shared" si="246"/>
        <v>0</v>
      </c>
      <c r="AT108" s="3">
        <f t="shared" si="247"/>
        <v>0</v>
      </c>
    </row>
    <row r="109" spans="1:46" ht="21.75" customHeight="1" x14ac:dyDescent="0.55000000000000004">
      <c r="A109" s="192" t="s">
        <v>315</v>
      </c>
      <c r="B109" s="43"/>
      <c r="C109" s="178">
        <f t="shared" ref="C109:O109" si="248">SUM(C103:C108)</f>
        <v>0</v>
      </c>
      <c r="D109" s="178">
        <f t="shared" si="248"/>
        <v>0</v>
      </c>
      <c r="E109" s="178">
        <f t="shared" si="248"/>
        <v>0</v>
      </c>
      <c r="F109" s="178">
        <f t="shared" si="248"/>
        <v>0</v>
      </c>
      <c r="G109" s="178">
        <f t="shared" si="248"/>
        <v>0</v>
      </c>
      <c r="H109" s="178">
        <f t="shared" si="248"/>
        <v>0</v>
      </c>
      <c r="I109" s="178">
        <f t="shared" si="248"/>
        <v>0</v>
      </c>
      <c r="J109" s="178">
        <f t="shared" si="248"/>
        <v>0</v>
      </c>
      <c r="K109" s="178">
        <f t="shared" si="248"/>
        <v>0</v>
      </c>
      <c r="L109" s="178">
        <f t="shared" si="248"/>
        <v>0</v>
      </c>
      <c r="M109" s="178">
        <f t="shared" si="248"/>
        <v>0</v>
      </c>
      <c r="N109" s="178">
        <f t="shared" si="248"/>
        <v>0</v>
      </c>
      <c r="O109" s="178">
        <f t="shared" si="248"/>
        <v>0</v>
      </c>
    </row>
    <row r="110" spans="1:46" ht="21.75" customHeight="1" x14ac:dyDescent="0.55000000000000004">
      <c r="B110" s="43"/>
      <c r="C110" s="75"/>
      <c r="D110" s="75"/>
      <c r="E110" s="75"/>
      <c r="F110" s="75"/>
      <c r="G110" s="75"/>
      <c r="H110" s="75"/>
      <c r="I110" s="75"/>
      <c r="J110" s="75"/>
      <c r="K110" s="75"/>
      <c r="L110" s="75"/>
      <c r="M110" s="75"/>
      <c r="N110" s="75"/>
      <c r="O110" s="75"/>
    </row>
    <row r="111" spans="1:46" ht="21.75" customHeight="1" x14ac:dyDescent="0.55000000000000004">
      <c r="A111" s="177" t="s">
        <v>133</v>
      </c>
      <c r="B111" s="43"/>
      <c r="C111" s="75"/>
      <c r="D111" s="75"/>
      <c r="E111" s="75"/>
      <c r="F111" s="75"/>
      <c r="G111" s="75"/>
      <c r="H111" s="75"/>
      <c r="I111" s="75"/>
      <c r="J111" s="75"/>
      <c r="K111" s="75"/>
      <c r="L111" s="75"/>
      <c r="M111" s="75"/>
      <c r="N111" s="75"/>
      <c r="O111" s="75"/>
    </row>
    <row r="112" spans="1:46" ht="21.75" customHeight="1" x14ac:dyDescent="0.55000000000000004">
      <c r="A112" s="3">
        <v>7060</v>
      </c>
      <c r="B112" s="43" t="s">
        <v>84</v>
      </c>
      <c r="C112" s="76"/>
      <c r="D112" s="76"/>
      <c r="E112" s="76"/>
      <c r="F112" s="76"/>
      <c r="G112" s="76"/>
      <c r="H112" s="76"/>
      <c r="I112" s="76"/>
      <c r="J112" s="76"/>
      <c r="K112" s="76"/>
      <c r="L112" s="76"/>
      <c r="M112" s="76"/>
      <c r="N112" s="76"/>
      <c r="O112" s="75">
        <f t="shared" ref="O112:O117" si="249">SUM(C112:N112)</f>
        <v>0</v>
      </c>
      <c r="AA112" s="3" t="s">
        <v>170</v>
      </c>
      <c r="AB112" s="3" t="str">
        <f t="shared" ref="AB112:AB117" si="250">IF(A112="","",A112&amp;"-000000")</f>
        <v>7060-000000</v>
      </c>
      <c r="AC112" s="3">
        <v>962</v>
      </c>
      <c r="AD112" s="3" t="str">
        <f t="shared" ref="AD112:AD117" si="251">IF(LEN($O$1)=3,$O$1,IF(LEN($O$1)=2,0&amp;$O$1,IF(LEN($O$1)=1,0&amp;0&amp;$O$1,"ERROR")))</f>
        <v>035</v>
      </c>
      <c r="AG112" s="3">
        <v>110</v>
      </c>
      <c r="AH112" s="3" t="str">
        <f>Summary!$B$2</f>
        <v>USD</v>
      </c>
      <c r="AI112" s="3">
        <f t="shared" ref="AI112:AI117" si="252">IF(C112="",0,C112)</f>
        <v>0</v>
      </c>
      <c r="AJ112" s="3">
        <f t="shared" ref="AJ112:AJ117" si="253">IF(D112="",0,D112)</f>
        <v>0</v>
      </c>
      <c r="AK112" s="3">
        <f t="shared" ref="AK112:AK117" si="254">IF(E112="",0,E112)</f>
        <v>0</v>
      </c>
      <c r="AL112" s="3">
        <f t="shared" ref="AL112:AL117" si="255">IF(F112="",0,F112)</f>
        <v>0</v>
      </c>
      <c r="AM112" s="3">
        <f t="shared" ref="AM112:AM117" si="256">IF(G112="",0,G112)</f>
        <v>0</v>
      </c>
      <c r="AN112" s="3">
        <f t="shared" ref="AN112:AN117" si="257">IF(H112="",0,H112)</f>
        <v>0</v>
      </c>
      <c r="AO112" s="3">
        <f t="shared" ref="AO112:AO117" si="258">IF(I112="",0,I112)</f>
        <v>0</v>
      </c>
      <c r="AP112" s="3">
        <f t="shared" ref="AP112:AP117" si="259">IF(J112="",0,J112)</f>
        <v>0</v>
      </c>
      <c r="AQ112" s="3">
        <f t="shared" ref="AQ112:AQ117" si="260">IF(K112="",0,K112)</f>
        <v>0</v>
      </c>
      <c r="AR112" s="3">
        <f t="shared" ref="AR112:AR117" si="261">IF(L112="",0,L112)</f>
        <v>0</v>
      </c>
      <c r="AS112" s="3">
        <f t="shared" ref="AS112:AS117" si="262">IF(M112="",0,M112)</f>
        <v>0</v>
      </c>
      <c r="AT112" s="3">
        <f t="shared" ref="AT112:AT117" si="263">IF(N112="",0,N112)</f>
        <v>0</v>
      </c>
    </row>
    <row r="113" spans="1:46" ht="21.75" customHeight="1" x14ac:dyDescent="0.55000000000000004">
      <c r="A113" s="3">
        <v>7062</v>
      </c>
      <c r="B113" s="43" t="s">
        <v>86</v>
      </c>
      <c r="C113" s="76"/>
      <c r="D113" s="76"/>
      <c r="E113" s="76"/>
      <c r="F113" s="76"/>
      <c r="G113" s="76"/>
      <c r="H113" s="76"/>
      <c r="I113" s="76"/>
      <c r="J113" s="76"/>
      <c r="K113" s="76"/>
      <c r="L113" s="76"/>
      <c r="M113" s="76"/>
      <c r="N113" s="76"/>
      <c r="O113" s="75">
        <f t="shared" si="249"/>
        <v>0</v>
      </c>
      <c r="AA113" s="3" t="s">
        <v>170</v>
      </c>
      <c r="AB113" s="3" t="str">
        <f t="shared" si="250"/>
        <v>7062-000000</v>
      </c>
      <c r="AC113" s="3">
        <v>962</v>
      </c>
      <c r="AD113" s="3" t="str">
        <f t="shared" si="251"/>
        <v>035</v>
      </c>
      <c r="AG113" s="3">
        <v>110</v>
      </c>
      <c r="AH113" s="3" t="str">
        <f>Summary!$B$2</f>
        <v>USD</v>
      </c>
      <c r="AI113" s="3">
        <f t="shared" si="252"/>
        <v>0</v>
      </c>
      <c r="AJ113" s="3">
        <f t="shared" si="253"/>
        <v>0</v>
      </c>
      <c r="AK113" s="3">
        <f t="shared" si="254"/>
        <v>0</v>
      </c>
      <c r="AL113" s="3">
        <f t="shared" si="255"/>
        <v>0</v>
      </c>
      <c r="AM113" s="3">
        <f t="shared" si="256"/>
        <v>0</v>
      </c>
      <c r="AN113" s="3">
        <f t="shared" si="257"/>
        <v>0</v>
      </c>
      <c r="AO113" s="3">
        <f t="shared" si="258"/>
        <v>0</v>
      </c>
      <c r="AP113" s="3">
        <f t="shared" si="259"/>
        <v>0</v>
      </c>
      <c r="AQ113" s="3">
        <f t="shared" si="260"/>
        <v>0</v>
      </c>
      <c r="AR113" s="3">
        <f t="shared" si="261"/>
        <v>0</v>
      </c>
      <c r="AS113" s="3">
        <f t="shared" si="262"/>
        <v>0</v>
      </c>
      <c r="AT113" s="3">
        <f t="shared" si="263"/>
        <v>0</v>
      </c>
    </row>
    <row r="114" spans="1:46" ht="21.75" customHeight="1" x14ac:dyDescent="0.55000000000000004">
      <c r="A114" s="3">
        <v>7064</v>
      </c>
      <c r="B114" s="43" t="s">
        <v>88</v>
      </c>
      <c r="C114" s="76"/>
      <c r="D114" s="76"/>
      <c r="E114" s="76"/>
      <c r="F114" s="76"/>
      <c r="G114" s="76"/>
      <c r="H114" s="76"/>
      <c r="I114" s="76"/>
      <c r="J114" s="76"/>
      <c r="K114" s="76"/>
      <c r="L114" s="76"/>
      <c r="M114" s="76"/>
      <c r="N114" s="76"/>
      <c r="O114" s="75">
        <f t="shared" si="249"/>
        <v>0</v>
      </c>
      <c r="AA114" s="3" t="s">
        <v>170</v>
      </c>
      <c r="AB114" s="3" t="str">
        <f t="shared" si="250"/>
        <v>7064-000000</v>
      </c>
      <c r="AC114" s="3">
        <v>962</v>
      </c>
      <c r="AD114" s="3" t="str">
        <f t="shared" si="251"/>
        <v>035</v>
      </c>
      <c r="AG114" s="3">
        <v>110</v>
      </c>
      <c r="AH114" s="3" t="str">
        <f>Summary!$B$2</f>
        <v>USD</v>
      </c>
      <c r="AI114" s="3">
        <f t="shared" si="252"/>
        <v>0</v>
      </c>
      <c r="AJ114" s="3">
        <f t="shared" si="253"/>
        <v>0</v>
      </c>
      <c r="AK114" s="3">
        <f t="shared" si="254"/>
        <v>0</v>
      </c>
      <c r="AL114" s="3">
        <f t="shared" si="255"/>
        <v>0</v>
      </c>
      <c r="AM114" s="3">
        <f t="shared" si="256"/>
        <v>0</v>
      </c>
      <c r="AN114" s="3">
        <f t="shared" si="257"/>
        <v>0</v>
      </c>
      <c r="AO114" s="3">
        <f t="shared" si="258"/>
        <v>0</v>
      </c>
      <c r="AP114" s="3">
        <f t="shared" si="259"/>
        <v>0</v>
      </c>
      <c r="AQ114" s="3">
        <f t="shared" si="260"/>
        <v>0</v>
      </c>
      <c r="AR114" s="3">
        <f t="shared" si="261"/>
        <v>0</v>
      </c>
      <c r="AS114" s="3">
        <f t="shared" si="262"/>
        <v>0</v>
      </c>
      <c r="AT114" s="3">
        <f t="shared" si="263"/>
        <v>0</v>
      </c>
    </row>
    <row r="115" spans="1:46" ht="21.75" customHeight="1" x14ac:dyDescent="0.55000000000000004">
      <c r="A115" s="3">
        <v>7066</v>
      </c>
      <c r="B115" s="43" t="s">
        <v>90</v>
      </c>
      <c r="C115" s="76"/>
      <c r="D115" s="76"/>
      <c r="E115" s="76"/>
      <c r="F115" s="76"/>
      <c r="G115" s="76"/>
      <c r="H115" s="76"/>
      <c r="I115" s="76"/>
      <c r="J115" s="76"/>
      <c r="K115" s="76"/>
      <c r="L115" s="76"/>
      <c r="M115" s="76"/>
      <c r="N115" s="76"/>
      <c r="O115" s="75">
        <f t="shared" si="249"/>
        <v>0</v>
      </c>
      <c r="AA115" s="3" t="s">
        <v>170</v>
      </c>
      <c r="AB115" s="3" t="str">
        <f t="shared" si="250"/>
        <v>7066-000000</v>
      </c>
      <c r="AC115" s="3">
        <v>962</v>
      </c>
      <c r="AD115" s="3" t="str">
        <f t="shared" si="251"/>
        <v>035</v>
      </c>
      <c r="AG115" s="3">
        <v>110</v>
      </c>
      <c r="AH115" s="3" t="str">
        <f>Summary!$B$2</f>
        <v>USD</v>
      </c>
      <c r="AI115" s="3">
        <f t="shared" si="252"/>
        <v>0</v>
      </c>
      <c r="AJ115" s="3">
        <f t="shared" si="253"/>
        <v>0</v>
      </c>
      <c r="AK115" s="3">
        <f t="shared" si="254"/>
        <v>0</v>
      </c>
      <c r="AL115" s="3">
        <f t="shared" si="255"/>
        <v>0</v>
      </c>
      <c r="AM115" s="3">
        <f t="shared" si="256"/>
        <v>0</v>
      </c>
      <c r="AN115" s="3">
        <f t="shared" si="257"/>
        <v>0</v>
      </c>
      <c r="AO115" s="3">
        <f t="shared" si="258"/>
        <v>0</v>
      </c>
      <c r="AP115" s="3">
        <f t="shared" si="259"/>
        <v>0</v>
      </c>
      <c r="AQ115" s="3">
        <f t="shared" si="260"/>
        <v>0</v>
      </c>
      <c r="AR115" s="3">
        <f t="shared" si="261"/>
        <v>0</v>
      </c>
      <c r="AS115" s="3">
        <f t="shared" si="262"/>
        <v>0</v>
      </c>
      <c r="AT115" s="3">
        <f t="shared" si="263"/>
        <v>0</v>
      </c>
    </row>
    <row r="116" spans="1:46" ht="21.75" customHeight="1" x14ac:dyDescent="0.55000000000000004">
      <c r="A116" s="3">
        <v>7068</v>
      </c>
      <c r="B116" s="43" t="s">
        <v>92</v>
      </c>
      <c r="C116" s="76"/>
      <c r="D116" s="76"/>
      <c r="E116" s="76"/>
      <c r="F116" s="76"/>
      <c r="G116" s="76"/>
      <c r="H116" s="76"/>
      <c r="I116" s="76"/>
      <c r="J116" s="76"/>
      <c r="K116" s="76"/>
      <c r="L116" s="76"/>
      <c r="M116" s="76"/>
      <c r="N116" s="76"/>
      <c r="O116" s="75">
        <f t="shared" si="249"/>
        <v>0</v>
      </c>
      <c r="AA116" s="3" t="s">
        <v>170</v>
      </c>
      <c r="AB116" s="3" t="str">
        <f t="shared" si="250"/>
        <v>7068-000000</v>
      </c>
      <c r="AC116" s="3">
        <v>962</v>
      </c>
      <c r="AD116" s="3" t="str">
        <f t="shared" si="251"/>
        <v>035</v>
      </c>
      <c r="AG116" s="3">
        <v>110</v>
      </c>
      <c r="AH116" s="3" t="str">
        <f>Summary!$B$2</f>
        <v>USD</v>
      </c>
      <c r="AI116" s="3">
        <f t="shared" si="252"/>
        <v>0</v>
      </c>
      <c r="AJ116" s="3">
        <f t="shared" si="253"/>
        <v>0</v>
      </c>
      <c r="AK116" s="3">
        <f t="shared" si="254"/>
        <v>0</v>
      </c>
      <c r="AL116" s="3">
        <f t="shared" si="255"/>
        <v>0</v>
      </c>
      <c r="AM116" s="3">
        <f t="shared" si="256"/>
        <v>0</v>
      </c>
      <c r="AN116" s="3">
        <f t="shared" si="257"/>
        <v>0</v>
      </c>
      <c r="AO116" s="3">
        <f t="shared" si="258"/>
        <v>0</v>
      </c>
      <c r="AP116" s="3">
        <f t="shared" si="259"/>
        <v>0</v>
      </c>
      <c r="AQ116" s="3">
        <f t="shared" si="260"/>
        <v>0</v>
      </c>
      <c r="AR116" s="3">
        <f t="shared" si="261"/>
        <v>0</v>
      </c>
      <c r="AS116" s="3">
        <f t="shared" si="262"/>
        <v>0</v>
      </c>
      <c r="AT116" s="3">
        <f t="shared" si="263"/>
        <v>0</v>
      </c>
    </row>
    <row r="117" spans="1:46" ht="21.75" customHeight="1" x14ac:dyDescent="0.55000000000000004">
      <c r="A117" s="3">
        <v>7072</v>
      </c>
      <c r="B117" s="43" t="str">
        <f>IF(ISTEXT("Travel-"&amp;VLOOKUP(A117,'Chart of Accounts'!$B$5:$C$50,2,FALSE)),"Travel-"&amp;VLOOKUP(A117,'Chart of Accounts'!$B$5:$C$50,2,FALSE),"")</f>
        <v>Travel-Sales Tax Expense (incl. GST, VAT, etc.)</v>
      </c>
      <c r="C117" s="76"/>
      <c r="D117" s="76"/>
      <c r="E117" s="76"/>
      <c r="F117" s="76"/>
      <c r="G117" s="76"/>
      <c r="H117" s="76"/>
      <c r="I117" s="76"/>
      <c r="J117" s="76"/>
      <c r="K117" s="76"/>
      <c r="L117" s="76"/>
      <c r="M117" s="76"/>
      <c r="N117" s="76"/>
      <c r="O117" s="75">
        <f t="shared" si="249"/>
        <v>0</v>
      </c>
      <c r="AA117" s="3" t="s">
        <v>170</v>
      </c>
      <c r="AB117" s="3" t="str">
        <f t="shared" si="250"/>
        <v>7072-000000</v>
      </c>
      <c r="AC117" s="3">
        <v>962</v>
      </c>
      <c r="AD117" s="3" t="str">
        <f t="shared" si="251"/>
        <v>035</v>
      </c>
      <c r="AG117" s="3">
        <v>110</v>
      </c>
      <c r="AH117" s="3" t="str">
        <f>Summary!$B$2</f>
        <v>USD</v>
      </c>
      <c r="AI117" s="3">
        <f t="shared" si="252"/>
        <v>0</v>
      </c>
      <c r="AJ117" s="3">
        <f t="shared" si="253"/>
        <v>0</v>
      </c>
      <c r="AK117" s="3">
        <f t="shared" si="254"/>
        <v>0</v>
      </c>
      <c r="AL117" s="3">
        <f t="shared" si="255"/>
        <v>0</v>
      </c>
      <c r="AM117" s="3">
        <f t="shared" si="256"/>
        <v>0</v>
      </c>
      <c r="AN117" s="3">
        <f t="shared" si="257"/>
        <v>0</v>
      </c>
      <c r="AO117" s="3">
        <f t="shared" si="258"/>
        <v>0</v>
      </c>
      <c r="AP117" s="3">
        <f t="shared" si="259"/>
        <v>0</v>
      </c>
      <c r="AQ117" s="3">
        <f t="shared" si="260"/>
        <v>0</v>
      </c>
      <c r="AR117" s="3">
        <f t="shared" si="261"/>
        <v>0</v>
      </c>
      <c r="AS117" s="3">
        <f t="shared" si="262"/>
        <v>0</v>
      </c>
      <c r="AT117" s="3">
        <f t="shared" si="263"/>
        <v>0</v>
      </c>
    </row>
    <row r="118" spans="1:46" ht="21.75" customHeight="1" x14ac:dyDescent="0.55000000000000004">
      <c r="A118" s="177" t="s">
        <v>316</v>
      </c>
      <c r="B118" s="43"/>
      <c r="C118" s="178">
        <f t="shared" ref="C118:O118" si="264">SUM(C112:C117)</f>
        <v>0</v>
      </c>
      <c r="D118" s="178">
        <f t="shared" si="264"/>
        <v>0</v>
      </c>
      <c r="E118" s="178">
        <f t="shared" si="264"/>
        <v>0</v>
      </c>
      <c r="F118" s="178">
        <f t="shared" si="264"/>
        <v>0</v>
      </c>
      <c r="G118" s="178">
        <f t="shared" si="264"/>
        <v>0</v>
      </c>
      <c r="H118" s="178">
        <f t="shared" si="264"/>
        <v>0</v>
      </c>
      <c r="I118" s="178">
        <f>SUM(I112:I117)</f>
        <v>0</v>
      </c>
      <c r="J118" s="178">
        <f t="shared" si="264"/>
        <v>0</v>
      </c>
      <c r="K118" s="178">
        <f t="shared" si="264"/>
        <v>0</v>
      </c>
      <c r="L118" s="178">
        <f t="shared" si="264"/>
        <v>0</v>
      </c>
      <c r="M118" s="178">
        <f t="shared" si="264"/>
        <v>0</v>
      </c>
      <c r="N118" s="178">
        <f t="shared" si="264"/>
        <v>0</v>
      </c>
      <c r="O118" s="178">
        <f t="shared" si="264"/>
        <v>0</v>
      </c>
    </row>
    <row r="119" spans="1:46" ht="21.75" customHeight="1" x14ac:dyDescent="0.55000000000000004">
      <c r="B119" s="43"/>
    </row>
    <row r="120" spans="1:46" ht="21.75" customHeight="1" x14ac:dyDescent="0.55000000000000004">
      <c r="A120" s="177" t="s">
        <v>134</v>
      </c>
      <c r="B120" s="43"/>
      <c r="C120" s="75"/>
      <c r="D120" s="75"/>
      <c r="E120" s="75"/>
      <c r="F120" s="75"/>
      <c r="G120" s="75"/>
      <c r="H120" s="75"/>
      <c r="I120" s="75"/>
      <c r="J120" s="75"/>
      <c r="K120" s="75"/>
      <c r="L120" s="75"/>
      <c r="M120" s="75"/>
      <c r="N120" s="75"/>
      <c r="O120" s="75"/>
    </row>
    <row r="121" spans="1:46" ht="21.75" customHeight="1" x14ac:dyDescent="0.55000000000000004">
      <c r="A121" s="3">
        <v>7060</v>
      </c>
      <c r="B121" s="43" t="s">
        <v>84</v>
      </c>
      <c r="C121" s="76"/>
      <c r="D121" s="76"/>
      <c r="E121" s="76"/>
      <c r="F121" s="76"/>
      <c r="G121" s="76"/>
      <c r="H121" s="76"/>
      <c r="I121" s="76"/>
      <c r="J121" s="76"/>
      <c r="K121" s="76"/>
      <c r="L121" s="76"/>
      <c r="M121" s="76"/>
      <c r="N121" s="76"/>
      <c r="O121" s="75">
        <f t="shared" ref="O121:O126" si="265">SUM(C121:N121)</f>
        <v>0</v>
      </c>
      <c r="AA121" s="3" t="s">
        <v>170</v>
      </c>
      <c r="AB121" s="3" t="str">
        <f t="shared" ref="AB121:AB125" si="266">IF(A121="","",A121&amp;"-000000")</f>
        <v>7060-000000</v>
      </c>
      <c r="AC121" s="3">
        <v>963</v>
      </c>
      <c r="AD121" s="3" t="str">
        <f t="shared" ref="AD121:AD126" si="267">IF(LEN($O$1)=3,$O$1,IF(LEN($O$1)=2,0&amp;$O$1,IF(LEN($O$1)=1,0&amp;0&amp;$O$1,"ERROR")))</f>
        <v>035</v>
      </c>
      <c r="AG121" s="3">
        <v>110</v>
      </c>
      <c r="AH121" s="3" t="str">
        <f>Summary!$B$2</f>
        <v>USD</v>
      </c>
      <c r="AI121" s="3">
        <f t="shared" ref="AI121:AI125" si="268">IF(C121="",0,C121)</f>
        <v>0</v>
      </c>
      <c r="AJ121" s="3">
        <f t="shared" ref="AJ121:AJ125" si="269">IF(D121="",0,D121)</f>
        <v>0</v>
      </c>
      <c r="AK121" s="3">
        <f t="shared" ref="AK121:AK125" si="270">IF(E121="",0,E121)</f>
        <v>0</v>
      </c>
      <c r="AL121" s="3">
        <f t="shared" ref="AL121:AL125" si="271">IF(F121="",0,F121)</f>
        <v>0</v>
      </c>
      <c r="AM121" s="3">
        <f t="shared" ref="AM121:AM125" si="272">IF(G121="",0,G121)</f>
        <v>0</v>
      </c>
      <c r="AN121" s="3">
        <f t="shared" ref="AN121:AN125" si="273">IF(H121="",0,H121)</f>
        <v>0</v>
      </c>
      <c r="AO121" s="3">
        <f t="shared" ref="AO121:AO125" si="274">IF(I121="",0,I121)</f>
        <v>0</v>
      </c>
      <c r="AP121" s="3">
        <f t="shared" ref="AP121:AP125" si="275">IF(J121="",0,J121)</f>
        <v>0</v>
      </c>
      <c r="AQ121" s="3">
        <f t="shared" ref="AQ121:AQ125" si="276">IF(K121="",0,K121)</f>
        <v>0</v>
      </c>
      <c r="AR121" s="3">
        <f t="shared" ref="AR121:AR125" si="277">IF(L121="",0,L121)</f>
        <v>0</v>
      </c>
      <c r="AS121" s="3">
        <f t="shared" ref="AS121:AS125" si="278">IF(M121="",0,M121)</f>
        <v>0</v>
      </c>
      <c r="AT121" s="3">
        <f t="shared" ref="AT121:AT125" si="279">IF(N121="",0,N121)</f>
        <v>0</v>
      </c>
    </row>
    <row r="122" spans="1:46" ht="21.75" customHeight="1" x14ac:dyDescent="0.55000000000000004">
      <c r="A122" s="3">
        <v>7062</v>
      </c>
      <c r="B122" s="43" t="s">
        <v>86</v>
      </c>
      <c r="C122" s="76"/>
      <c r="D122" s="76"/>
      <c r="E122" s="76"/>
      <c r="F122" s="76"/>
      <c r="G122" s="76"/>
      <c r="H122" s="76"/>
      <c r="I122" s="76"/>
      <c r="J122" s="76"/>
      <c r="K122" s="76"/>
      <c r="L122" s="76"/>
      <c r="M122" s="76"/>
      <c r="N122" s="76"/>
      <c r="O122" s="75">
        <f t="shared" si="265"/>
        <v>0</v>
      </c>
      <c r="AA122" s="3" t="s">
        <v>170</v>
      </c>
      <c r="AB122" s="3" t="str">
        <f t="shared" si="266"/>
        <v>7062-000000</v>
      </c>
      <c r="AC122" s="3">
        <v>963</v>
      </c>
      <c r="AD122" s="3" t="str">
        <f t="shared" si="267"/>
        <v>035</v>
      </c>
      <c r="AG122" s="3">
        <v>110</v>
      </c>
      <c r="AH122" s="3" t="str">
        <f>Summary!$B$2</f>
        <v>USD</v>
      </c>
      <c r="AI122" s="3">
        <f t="shared" si="268"/>
        <v>0</v>
      </c>
      <c r="AJ122" s="3">
        <f t="shared" si="269"/>
        <v>0</v>
      </c>
      <c r="AK122" s="3">
        <f t="shared" si="270"/>
        <v>0</v>
      </c>
      <c r="AL122" s="3">
        <f t="shared" si="271"/>
        <v>0</v>
      </c>
      <c r="AM122" s="3">
        <f t="shared" si="272"/>
        <v>0</v>
      </c>
      <c r="AN122" s="3">
        <f t="shared" si="273"/>
        <v>0</v>
      </c>
      <c r="AO122" s="3">
        <f t="shared" si="274"/>
        <v>0</v>
      </c>
      <c r="AP122" s="3">
        <f t="shared" si="275"/>
        <v>0</v>
      </c>
      <c r="AQ122" s="3">
        <f t="shared" si="276"/>
        <v>0</v>
      </c>
      <c r="AR122" s="3">
        <f t="shared" si="277"/>
        <v>0</v>
      </c>
      <c r="AS122" s="3">
        <f t="shared" si="278"/>
        <v>0</v>
      </c>
      <c r="AT122" s="3">
        <f t="shared" si="279"/>
        <v>0</v>
      </c>
    </row>
    <row r="123" spans="1:46" x14ac:dyDescent="0.55000000000000004">
      <c r="A123" s="3">
        <v>7064</v>
      </c>
      <c r="B123" s="43" t="s">
        <v>88</v>
      </c>
      <c r="C123" s="76"/>
      <c r="D123" s="76"/>
      <c r="E123" s="76"/>
      <c r="F123" s="76"/>
      <c r="G123" s="76"/>
      <c r="H123" s="76"/>
      <c r="I123" s="76"/>
      <c r="J123" s="76"/>
      <c r="K123" s="76"/>
      <c r="L123" s="76"/>
      <c r="M123" s="76"/>
      <c r="N123" s="76"/>
      <c r="O123" s="75">
        <f t="shared" si="265"/>
        <v>0</v>
      </c>
      <c r="AA123" s="3" t="s">
        <v>170</v>
      </c>
      <c r="AB123" s="3" t="str">
        <f t="shared" si="266"/>
        <v>7064-000000</v>
      </c>
      <c r="AC123" s="3">
        <v>963</v>
      </c>
      <c r="AD123" s="3" t="str">
        <f t="shared" si="267"/>
        <v>035</v>
      </c>
      <c r="AG123" s="3">
        <v>110</v>
      </c>
      <c r="AH123" s="3" t="str">
        <f>Summary!$B$2</f>
        <v>USD</v>
      </c>
      <c r="AI123" s="3">
        <f t="shared" si="268"/>
        <v>0</v>
      </c>
      <c r="AJ123" s="3">
        <f t="shared" si="269"/>
        <v>0</v>
      </c>
      <c r="AK123" s="3">
        <f t="shared" si="270"/>
        <v>0</v>
      </c>
      <c r="AL123" s="3">
        <f t="shared" si="271"/>
        <v>0</v>
      </c>
      <c r="AM123" s="3">
        <f t="shared" si="272"/>
        <v>0</v>
      </c>
      <c r="AN123" s="3">
        <f t="shared" si="273"/>
        <v>0</v>
      </c>
      <c r="AO123" s="3">
        <f t="shared" si="274"/>
        <v>0</v>
      </c>
      <c r="AP123" s="3">
        <f t="shared" si="275"/>
        <v>0</v>
      </c>
      <c r="AQ123" s="3">
        <f t="shared" si="276"/>
        <v>0</v>
      </c>
      <c r="AR123" s="3">
        <f t="shared" si="277"/>
        <v>0</v>
      </c>
      <c r="AS123" s="3">
        <f t="shared" si="278"/>
        <v>0</v>
      </c>
      <c r="AT123" s="3">
        <f t="shared" si="279"/>
        <v>0</v>
      </c>
    </row>
    <row r="124" spans="1:46" x14ac:dyDescent="0.55000000000000004">
      <c r="A124" s="3">
        <v>7066</v>
      </c>
      <c r="B124" s="43" t="s">
        <v>90</v>
      </c>
      <c r="C124" s="76"/>
      <c r="D124" s="76"/>
      <c r="E124" s="76"/>
      <c r="F124" s="76"/>
      <c r="G124" s="76"/>
      <c r="H124" s="76"/>
      <c r="I124" s="76"/>
      <c r="J124" s="76"/>
      <c r="K124" s="76"/>
      <c r="L124" s="76"/>
      <c r="M124" s="76"/>
      <c r="N124" s="76"/>
      <c r="O124" s="75">
        <f t="shared" si="265"/>
        <v>0</v>
      </c>
      <c r="AA124" s="3" t="s">
        <v>170</v>
      </c>
      <c r="AB124" s="3" t="str">
        <f t="shared" si="266"/>
        <v>7066-000000</v>
      </c>
      <c r="AC124" s="3">
        <v>963</v>
      </c>
      <c r="AD124" s="3" t="str">
        <f t="shared" si="267"/>
        <v>035</v>
      </c>
      <c r="AG124" s="3">
        <v>110</v>
      </c>
      <c r="AH124" s="3" t="str">
        <f>Summary!$B$2</f>
        <v>USD</v>
      </c>
      <c r="AI124" s="3">
        <f t="shared" si="268"/>
        <v>0</v>
      </c>
      <c r="AJ124" s="3">
        <f t="shared" si="269"/>
        <v>0</v>
      </c>
      <c r="AK124" s="3">
        <f t="shared" si="270"/>
        <v>0</v>
      </c>
      <c r="AL124" s="3">
        <f t="shared" si="271"/>
        <v>0</v>
      </c>
      <c r="AM124" s="3">
        <f t="shared" si="272"/>
        <v>0</v>
      </c>
      <c r="AN124" s="3">
        <f t="shared" si="273"/>
        <v>0</v>
      </c>
      <c r="AO124" s="3">
        <f t="shared" si="274"/>
        <v>0</v>
      </c>
      <c r="AP124" s="3">
        <f t="shared" si="275"/>
        <v>0</v>
      </c>
      <c r="AQ124" s="3">
        <f t="shared" si="276"/>
        <v>0</v>
      </c>
      <c r="AR124" s="3">
        <f t="shared" si="277"/>
        <v>0</v>
      </c>
      <c r="AS124" s="3">
        <f t="shared" si="278"/>
        <v>0</v>
      </c>
      <c r="AT124" s="3">
        <f t="shared" si="279"/>
        <v>0</v>
      </c>
    </row>
    <row r="125" spans="1:46" x14ac:dyDescent="0.55000000000000004">
      <c r="A125" s="3">
        <v>7068</v>
      </c>
      <c r="B125" s="43" t="s">
        <v>92</v>
      </c>
      <c r="C125" s="76"/>
      <c r="D125" s="76"/>
      <c r="E125" s="76"/>
      <c r="F125" s="76"/>
      <c r="G125" s="76"/>
      <c r="H125" s="76"/>
      <c r="I125" s="76"/>
      <c r="J125" s="76"/>
      <c r="K125" s="76"/>
      <c r="L125" s="76"/>
      <c r="M125" s="76"/>
      <c r="N125" s="76"/>
      <c r="O125" s="75">
        <f t="shared" si="265"/>
        <v>0</v>
      </c>
      <c r="AA125" s="3" t="s">
        <v>170</v>
      </c>
      <c r="AB125" s="3" t="str">
        <f t="shared" si="266"/>
        <v>7068-000000</v>
      </c>
      <c r="AC125" s="3">
        <v>963</v>
      </c>
      <c r="AD125" s="3" t="str">
        <f t="shared" si="267"/>
        <v>035</v>
      </c>
      <c r="AG125" s="3">
        <v>110</v>
      </c>
      <c r="AH125" s="3" t="str">
        <f>Summary!$B$2</f>
        <v>USD</v>
      </c>
      <c r="AI125" s="3">
        <f t="shared" si="268"/>
        <v>0</v>
      </c>
      <c r="AJ125" s="3">
        <f t="shared" si="269"/>
        <v>0</v>
      </c>
      <c r="AK125" s="3">
        <f t="shared" si="270"/>
        <v>0</v>
      </c>
      <c r="AL125" s="3">
        <f t="shared" si="271"/>
        <v>0</v>
      </c>
      <c r="AM125" s="3">
        <f t="shared" si="272"/>
        <v>0</v>
      </c>
      <c r="AN125" s="3">
        <f t="shared" si="273"/>
        <v>0</v>
      </c>
      <c r="AO125" s="3">
        <f t="shared" si="274"/>
        <v>0</v>
      </c>
      <c r="AP125" s="3">
        <f t="shared" si="275"/>
        <v>0</v>
      </c>
      <c r="AQ125" s="3">
        <f t="shared" si="276"/>
        <v>0</v>
      </c>
      <c r="AR125" s="3">
        <f t="shared" si="277"/>
        <v>0</v>
      </c>
      <c r="AS125" s="3">
        <f t="shared" si="278"/>
        <v>0</v>
      </c>
      <c r="AT125" s="3">
        <f t="shared" si="279"/>
        <v>0</v>
      </c>
    </row>
    <row r="126" spans="1:46" ht="21" customHeight="1" x14ac:dyDescent="0.55000000000000004">
      <c r="A126" s="3">
        <v>7072</v>
      </c>
      <c r="B126" s="43" t="s">
        <v>351</v>
      </c>
      <c r="C126" s="168"/>
      <c r="D126" s="168"/>
      <c r="E126" s="168"/>
      <c r="F126" s="168"/>
      <c r="G126" s="168"/>
      <c r="H126" s="168"/>
      <c r="I126" s="168"/>
      <c r="J126" s="168"/>
      <c r="K126" s="168"/>
      <c r="L126" s="168"/>
      <c r="M126" s="168"/>
      <c r="N126" s="168"/>
      <c r="O126" s="75">
        <f t="shared" si="265"/>
        <v>0</v>
      </c>
      <c r="AA126" s="3" t="s">
        <v>170</v>
      </c>
      <c r="AB126" s="3" t="str">
        <f t="shared" ref="AB126" si="280">IF(A126="","",A126&amp;"-000000")</f>
        <v>7072-000000</v>
      </c>
      <c r="AC126" s="3">
        <v>963</v>
      </c>
      <c r="AD126" s="3" t="str">
        <f t="shared" si="267"/>
        <v>035</v>
      </c>
      <c r="AG126" s="3">
        <v>110</v>
      </c>
      <c r="AH126" s="3" t="str">
        <f>Summary!$B$2</f>
        <v>USD</v>
      </c>
      <c r="AI126" s="3">
        <f t="shared" ref="AI126" si="281">IF(C126="",0,C126)</f>
        <v>0</v>
      </c>
      <c r="AJ126" s="3">
        <f t="shared" ref="AJ126" si="282">IF(D126="",0,D126)</f>
        <v>0</v>
      </c>
      <c r="AK126" s="3">
        <f t="shared" ref="AK126" si="283">IF(E126="",0,E126)</f>
        <v>0</v>
      </c>
      <c r="AL126" s="3">
        <f t="shared" ref="AL126" si="284">IF(F126="",0,F126)</f>
        <v>0</v>
      </c>
      <c r="AM126" s="3">
        <f t="shared" ref="AM126" si="285">IF(G126="",0,G126)</f>
        <v>0</v>
      </c>
      <c r="AN126" s="3">
        <f t="shared" ref="AN126" si="286">IF(H126="",0,H126)</f>
        <v>0</v>
      </c>
      <c r="AO126" s="3">
        <f t="shared" ref="AO126" si="287">IF(I126="",0,I126)</f>
        <v>0</v>
      </c>
      <c r="AP126" s="3">
        <f t="shared" ref="AP126" si="288">IF(J126="",0,J126)</f>
        <v>0</v>
      </c>
      <c r="AQ126" s="3">
        <f t="shared" ref="AQ126" si="289">IF(K126="",0,K126)</f>
        <v>0</v>
      </c>
      <c r="AR126" s="3">
        <f t="shared" ref="AR126" si="290">IF(L126="",0,L126)</f>
        <v>0</v>
      </c>
      <c r="AS126" s="3">
        <f t="shared" ref="AS126" si="291">IF(M126="",0,M126)</f>
        <v>0</v>
      </c>
      <c r="AT126" s="3">
        <f t="shared" ref="AT126" si="292">IF(N126="",0,N126)</f>
        <v>0</v>
      </c>
    </row>
    <row r="127" spans="1:46" x14ac:dyDescent="0.55000000000000004">
      <c r="A127" s="177" t="s">
        <v>317</v>
      </c>
      <c r="B127" s="43"/>
      <c r="C127" s="178">
        <f>SUM(C121:C126)</f>
        <v>0</v>
      </c>
      <c r="D127" s="178">
        <f t="shared" ref="D127:N127" si="293">SUM(D121:D126)</f>
        <v>0</v>
      </c>
      <c r="E127" s="178">
        <f t="shared" si="293"/>
        <v>0</v>
      </c>
      <c r="F127" s="178">
        <f t="shared" si="293"/>
        <v>0</v>
      </c>
      <c r="G127" s="178">
        <f t="shared" si="293"/>
        <v>0</v>
      </c>
      <c r="H127" s="178">
        <f t="shared" si="293"/>
        <v>0</v>
      </c>
      <c r="I127" s="178">
        <f t="shared" si="293"/>
        <v>0</v>
      </c>
      <c r="J127" s="178">
        <f t="shared" si="293"/>
        <v>0</v>
      </c>
      <c r="K127" s="178">
        <f t="shared" si="293"/>
        <v>0</v>
      </c>
      <c r="L127" s="178">
        <f t="shared" si="293"/>
        <v>0</v>
      </c>
      <c r="M127" s="178">
        <f t="shared" si="293"/>
        <v>0</v>
      </c>
      <c r="N127" s="178">
        <f t="shared" si="293"/>
        <v>0</v>
      </c>
      <c r="O127" s="178">
        <f>SUM(O121:O126)</f>
        <v>0</v>
      </c>
    </row>
    <row r="130" spans="2:15" ht="17.7" thickBot="1" x14ac:dyDescent="0.6">
      <c r="B130" s="3" t="s">
        <v>132</v>
      </c>
      <c r="C130" s="191">
        <f t="shared" ref="C130:O130" si="294">SUM(C17,C27,C37,C46,C55,C64,C73,C82,C91,C118,C127,C109,C100)</f>
        <v>77.666666666666657</v>
      </c>
      <c r="D130" s="191">
        <f t="shared" si="294"/>
        <v>527.66666666666663</v>
      </c>
      <c r="E130" s="191">
        <f t="shared" si="294"/>
        <v>77.666666666666657</v>
      </c>
      <c r="F130" s="191">
        <f t="shared" si="294"/>
        <v>77.666666666666657</v>
      </c>
      <c r="G130" s="191">
        <f t="shared" si="294"/>
        <v>77.666666666666657</v>
      </c>
      <c r="H130" s="191">
        <f t="shared" si="294"/>
        <v>77.666666666666657</v>
      </c>
      <c r="I130" s="191">
        <f t="shared" si="294"/>
        <v>227.66666666666663</v>
      </c>
      <c r="J130" s="191">
        <f t="shared" si="294"/>
        <v>77.666666666666657</v>
      </c>
      <c r="K130" s="191">
        <f t="shared" si="294"/>
        <v>77.666666666666657</v>
      </c>
      <c r="L130" s="191">
        <f t="shared" si="294"/>
        <v>77.666666666666657</v>
      </c>
      <c r="M130" s="191">
        <f t="shared" si="294"/>
        <v>77.666666666666657</v>
      </c>
      <c r="N130" s="191">
        <f t="shared" si="294"/>
        <v>77.666666666666657</v>
      </c>
      <c r="O130" s="191">
        <f t="shared" si="294"/>
        <v>1532</v>
      </c>
    </row>
    <row r="131" spans="2:15" ht="17.7" thickTop="1" x14ac:dyDescent="0.55000000000000004"/>
    <row r="133" spans="2:15" ht="17.7" x14ac:dyDescent="0.6">
      <c r="C133" s="60" t="s">
        <v>567</v>
      </c>
    </row>
    <row r="134" spans="2:15" ht="61.5" customHeight="1" x14ac:dyDescent="0.55000000000000004">
      <c r="C134" s="288" t="s">
        <v>671</v>
      </c>
      <c r="D134" s="289"/>
      <c r="E134" s="289"/>
      <c r="F134" s="289"/>
      <c r="G134" s="289"/>
      <c r="H134" s="289"/>
      <c r="I134" s="289"/>
      <c r="J134" s="289"/>
      <c r="K134" s="289"/>
      <c r="L134" s="289"/>
      <c r="M134" s="289"/>
      <c r="N134" s="289"/>
    </row>
    <row r="135" spans="2:15" ht="287.25" customHeight="1" x14ac:dyDescent="0.55000000000000004">
      <c r="C135" s="285" t="s">
        <v>740</v>
      </c>
      <c r="D135" s="286"/>
      <c r="E135" s="286"/>
      <c r="F135" s="286"/>
      <c r="G135" s="286"/>
      <c r="H135" s="286"/>
      <c r="I135" s="286"/>
      <c r="J135" s="286"/>
      <c r="K135" s="286"/>
      <c r="L135" s="286"/>
      <c r="M135" s="286"/>
      <c r="N135" s="287"/>
    </row>
    <row r="136" spans="2:15" x14ac:dyDescent="0.55000000000000004">
      <c r="C136" s="61" t="str">
        <f>IF(C135="","***Please complete the above Narratives for this budget category","")</f>
        <v/>
      </c>
    </row>
    <row r="137" spans="2:15" ht="17.7" thickBot="1" x14ac:dyDescent="0.6"/>
    <row r="138" spans="2:15" ht="18" thickBot="1" x14ac:dyDescent="0.6">
      <c r="C138" s="293" t="s">
        <v>529</v>
      </c>
      <c r="D138" s="294"/>
      <c r="E138" s="294"/>
      <c r="F138" s="294"/>
      <c r="G138" s="294"/>
      <c r="H138" s="294"/>
      <c r="I138" s="294"/>
      <c r="J138" s="294"/>
      <c r="K138" s="294"/>
      <c r="L138" s="294"/>
      <c r="M138" s="294"/>
      <c r="N138" s="295"/>
    </row>
    <row r="139" spans="2:15" ht="17.7" x14ac:dyDescent="0.55000000000000004">
      <c r="C139" s="337" t="s">
        <v>659</v>
      </c>
      <c r="D139" s="338"/>
      <c r="E139" s="338"/>
      <c r="F139" s="338"/>
      <c r="G139" s="338"/>
      <c r="H139" s="338"/>
      <c r="I139" s="338"/>
      <c r="J139" s="338"/>
      <c r="K139" s="338"/>
      <c r="L139" s="338"/>
      <c r="M139" s="338"/>
      <c r="N139" s="339"/>
    </row>
    <row r="140" spans="2:15" ht="90.75" customHeight="1" thickBot="1" x14ac:dyDescent="0.6">
      <c r="C140" s="102"/>
      <c r="D140" s="299" t="s">
        <v>660</v>
      </c>
      <c r="E140" s="299"/>
      <c r="F140" s="299"/>
      <c r="G140" s="299"/>
      <c r="H140" s="299"/>
      <c r="I140" s="299"/>
      <c r="J140" s="299"/>
      <c r="K140" s="299"/>
      <c r="L140" s="299"/>
      <c r="M140" s="299"/>
      <c r="N140" s="333"/>
    </row>
    <row r="141" spans="2:15" ht="18.75" customHeight="1" x14ac:dyDescent="0.55000000000000004">
      <c r="C141" s="144" t="s">
        <v>561</v>
      </c>
      <c r="D141" s="52"/>
      <c r="E141" s="52"/>
      <c r="F141" s="52"/>
      <c r="G141" s="52"/>
      <c r="H141" s="52"/>
      <c r="I141" s="52"/>
      <c r="J141" s="52"/>
      <c r="K141" s="52"/>
      <c r="L141" s="52"/>
      <c r="M141" s="52"/>
      <c r="N141" s="53"/>
    </row>
    <row r="142" spans="2:15" ht="24" customHeight="1" x14ac:dyDescent="0.55000000000000004">
      <c r="C142" s="193"/>
      <c r="D142" s="351" t="s">
        <v>572</v>
      </c>
      <c r="E142" s="351"/>
      <c r="F142" s="351"/>
      <c r="G142" s="351"/>
      <c r="H142" s="351"/>
      <c r="I142" s="351"/>
      <c r="J142" s="351"/>
      <c r="K142" s="351"/>
      <c r="L142" s="351"/>
      <c r="M142" s="351"/>
      <c r="N142" s="352"/>
    </row>
    <row r="143" spans="2:15" ht="18.75" customHeight="1" x14ac:dyDescent="0.55000000000000004">
      <c r="C143" s="193"/>
      <c r="D143" s="194"/>
      <c r="E143" s="351" t="s">
        <v>571</v>
      </c>
      <c r="F143" s="351"/>
      <c r="G143" s="351"/>
      <c r="H143" s="351"/>
      <c r="I143" s="351"/>
      <c r="J143" s="351"/>
      <c r="K143" s="351"/>
      <c r="L143" s="351"/>
      <c r="M143" s="351"/>
      <c r="N143" s="352"/>
    </row>
    <row r="144" spans="2:15" ht="15" customHeight="1" x14ac:dyDescent="0.55000000000000004">
      <c r="C144" s="193"/>
      <c r="D144" s="57"/>
      <c r="E144" s="351" t="s">
        <v>569</v>
      </c>
      <c r="F144" s="351"/>
      <c r="G144" s="351"/>
      <c r="H144" s="351"/>
      <c r="I144" s="351"/>
      <c r="J144" s="351"/>
      <c r="K144" s="351"/>
      <c r="L144" s="351"/>
      <c r="M144" s="351"/>
      <c r="N144" s="352"/>
    </row>
    <row r="145" spans="3:14" ht="15.75" customHeight="1" x14ac:dyDescent="0.55000000000000004">
      <c r="C145" s="193"/>
      <c r="D145" s="57"/>
      <c r="E145" s="351" t="s">
        <v>568</v>
      </c>
      <c r="F145" s="351"/>
      <c r="G145" s="351"/>
      <c r="H145" s="351"/>
      <c r="I145" s="351"/>
      <c r="J145" s="351"/>
      <c r="K145" s="351"/>
      <c r="L145" s="351"/>
      <c r="M145" s="351"/>
      <c r="N145" s="352"/>
    </row>
    <row r="146" spans="3:14" ht="15" customHeight="1" x14ac:dyDescent="0.55000000000000004">
      <c r="C146" s="193"/>
      <c r="D146" s="57"/>
      <c r="E146" s="351" t="s">
        <v>570</v>
      </c>
      <c r="F146" s="351"/>
      <c r="G146" s="351"/>
      <c r="H146" s="351"/>
      <c r="I146" s="351"/>
      <c r="J146" s="351"/>
      <c r="K146" s="351"/>
      <c r="L146" s="351"/>
      <c r="M146" s="351"/>
      <c r="N146" s="352"/>
    </row>
    <row r="147" spans="3:14" ht="17.7" x14ac:dyDescent="0.55000000000000004">
      <c r="C147" s="193"/>
      <c r="D147" s="353" t="s">
        <v>630</v>
      </c>
      <c r="E147" s="353"/>
      <c r="F147" s="353"/>
      <c r="G147" s="353"/>
      <c r="H147" s="353"/>
      <c r="I147" s="353"/>
      <c r="J147" s="353"/>
      <c r="K147" s="353"/>
      <c r="L147" s="353"/>
      <c r="M147" s="353"/>
      <c r="N147" s="354"/>
    </row>
    <row r="148" spans="3:14" ht="17.7" x14ac:dyDescent="0.55000000000000004">
      <c r="C148" s="193"/>
      <c r="D148" s="189"/>
      <c r="E148" s="188" t="s">
        <v>573</v>
      </c>
      <c r="F148" s="57"/>
      <c r="G148" s="57"/>
      <c r="H148" s="57"/>
      <c r="I148" s="57"/>
      <c r="J148" s="57"/>
      <c r="K148" s="57"/>
      <c r="L148" s="57"/>
      <c r="M148" s="57"/>
      <c r="N148" s="58"/>
    </row>
    <row r="149" spans="3:14" ht="17.7" x14ac:dyDescent="0.55000000000000004">
      <c r="C149" s="193"/>
      <c r="D149" s="189"/>
      <c r="E149" s="188" t="s">
        <v>574</v>
      </c>
      <c r="F149" s="57"/>
      <c r="G149" s="57"/>
      <c r="H149" s="57"/>
      <c r="I149" s="57"/>
      <c r="J149" s="57"/>
      <c r="K149" s="57"/>
      <c r="L149" s="57"/>
      <c r="M149" s="57"/>
      <c r="N149" s="58"/>
    </row>
    <row r="150" spans="3:14" ht="17.7" x14ac:dyDescent="0.55000000000000004">
      <c r="C150" s="193"/>
      <c r="D150" s="189"/>
      <c r="E150" s="188" t="s">
        <v>575</v>
      </c>
      <c r="F150" s="57"/>
      <c r="G150" s="57"/>
      <c r="H150" s="57"/>
      <c r="I150" s="57"/>
      <c r="J150" s="57"/>
      <c r="K150" s="57"/>
      <c r="L150" s="57"/>
      <c r="M150" s="57"/>
      <c r="N150" s="58"/>
    </row>
    <row r="151" spans="3:14" ht="17.7" x14ac:dyDescent="0.55000000000000004">
      <c r="C151" s="193"/>
      <c r="D151" s="189"/>
      <c r="E151" s="188" t="s">
        <v>576</v>
      </c>
      <c r="F151" s="57"/>
      <c r="G151" s="57"/>
      <c r="H151" s="57"/>
      <c r="I151" s="57"/>
      <c r="J151" s="57"/>
      <c r="K151" s="57"/>
      <c r="L151" s="57"/>
      <c r="M151" s="57"/>
      <c r="N151" s="58"/>
    </row>
    <row r="152" spans="3:14" ht="17.7" x14ac:dyDescent="0.55000000000000004">
      <c r="C152" s="193"/>
      <c r="D152" s="189"/>
      <c r="E152" s="189"/>
      <c r="F152" s="57"/>
      <c r="G152" s="57"/>
      <c r="H152" s="57"/>
      <c r="I152" s="57"/>
      <c r="J152" s="57"/>
      <c r="K152" s="57"/>
      <c r="L152" s="57"/>
      <c r="M152" s="57"/>
      <c r="N152" s="58"/>
    </row>
    <row r="153" spans="3:14" ht="17.7" x14ac:dyDescent="0.55000000000000004">
      <c r="C153" s="147" t="s">
        <v>562</v>
      </c>
      <c r="D153" s="148"/>
      <c r="E153" s="148"/>
      <c r="F153" s="148"/>
      <c r="G153" s="148"/>
      <c r="H153" s="148"/>
      <c r="I153" s="148"/>
      <c r="J153" s="148"/>
      <c r="K153" s="148"/>
      <c r="L153" s="148"/>
      <c r="M153" s="148"/>
      <c r="N153" s="149"/>
    </row>
    <row r="154" spans="3:14" ht="17.7" x14ac:dyDescent="0.55000000000000004">
      <c r="C154" s="193"/>
      <c r="D154" s="351" t="s">
        <v>578</v>
      </c>
      <c r="E154" s="351"/>
      <c r="F154" s="351"/>
      <c r="G154" s="351"/>
      <c r="H154" s="351"/>
      <c r="I154" s="351"/>
      <c r="J154" s="351"/>
      <c r="K154" s="351"/>
      <c r="L154" s="351"/>
      <c r="M154" s="351"/>
      <c r="N154" s="352"/>
    </row>
    <row r="155" spans="3:14" ht="17.7" x14ac:dyDescent="0.55000000000000004">
      <c r="C155" s="193"/>
      <c r="D155" s="194"/>
      <c r="E155" s="351" t="s">
        <v>579</v>
      </c>
      <c r="F155" s="351"/>
      <c r="G155" s="351"/>
      <c r="H155" s="351"/>
      <c r="I155" s="351"/>
      <c r="J155" s="351"/>
      <c r="K155" s="351"/>
      <c r="L155" s="351"/>
      <c r="M155" s="351"/>
      <c r="N155" s="352"/>
    </row>
    <row r="156" spans="3:14" ht="17.7" x14ac:dyDescent="0.55000000000000004">
      <c r="C156" s="193"/>
      <c r="D156" s="57"/>
      <c r="E156" s="351" t="s">
        <v>569</v>
      </c>
      <c r="F156" s="351"/>
      <c r="G156" s="351"/>
      <c r="H156" s="351"/>
      <c r="I156" s="351"/>
      <c r="J156" s="351"/>
      <c r="K156" s="351"/>
      <c r="L156" s="351"/>
      <c r="M156" s="351"/>
      <c r="N156" s="352"/>
    </row>
    <row r="157" spans="3:14" ht="17.7" x14ac:dyDescent="0.55000000000000004">
      <c r="C157" s="193"/>
      <c r="D157" s="57"/>
      <c r="E157" s="351" t="s">
        <v>568</v>
      </c>
      <c r="F157" s="351"/>
      <c r="G157" s="351"/>
      <c r="H157" s="351"/>
      <c r="I157" s="351"/>
      <c r="J157" s="351"/>
      <c r="K157" s="351"/>
      <c r="L157" s="351"/>
      <c r="M157" s="351"/>
      <c r="N157" s="352"/>
    </row>
    <row r="158" spans="3:14" ht="17.7" x14ac:dyDescent="0.55000000000000004">
      <c r="C158" s="193"/>
      <c r="D158" s="57"/>
      <c r="E158" s="351" t="s">
        <v>570</v>
      </c>
      <c r="F158" s="351"/>
      <c r="G158" s="351"/>
      <c r="H158" s="351"/>
      <c r="I158" s="351"/>
      <c r="J158" s="351"/>
      <c r="K158" s="351"/>
      <c r="L158" s="351"/>
      <c r="M158" s="351"/>
      <c r="N158" s="352"/>
    </row>
    <row r="159" spans="3:14" ht="17.7" x14ac:dyDescent="0.55000000000000004">
      <c r="C159" s="193"/>
      <c r="D159" s="353" t="s">
        <v>631</v>
      </c>
      <c r="E159" s="353"/>
      <c r="F159" s="353"/>
      <c r="G159" s="353"/>
      <c r="H159" s="353"/>
      <c r="I159" s="353"/>
      <c r="J159" s="353"/>
      <c r="K159" s="353"/>
      <c r="L159" s="353"/>
      <c r="M159" s="353"/>
      <c r="N159" s="354"/>
    </row>
    <row r="160" spans="3:14" ht="17.7" x14ac:dyDescent="0.55000000000000004">
      <c r="C160" s="193"/>
      <c r="D160" s="189"/>
      <c r="E160" s="188" t="s">
        <v>654</v>
      </c>
      <c r="F160" s="189"/>
      <c r="G160" s="189"/>
      <c r="H160" s="189"/>
      <c r="I160" s="189"/>
      <c r="J160" s="189"/>
      <c r="K160" s="189"/>
      <c r="L160" s="189"/>
      <c r="M160" s="189"/>
      <c r="N160" s="190"/>
    </row>
    <row r="161" spans="3:14" ht="17.7" x14ac:dyDescent="0.55000000000000004">
      <c r="C161" s="193"/>
      <c r="D161" s="189"/>
      <c r="E161" s="188" t="s">
        <v>573</v>
      </c>
      <c r="F161" s="57"/>
      <c r="G161" s="57"/>
      <c r="H161" s="57"/>
      <c r="I161" s="57"/>
      <c r="J161" s="57"/>
      <c r="K161" s="57"/>
      <c r="L161" s="57"/>
      <c r="M161" s="57"/>
      <c r="N161" s="58"/>
    </row>
    <row r="162" spans="3:14" ht="17.7" x14ac:dyDescent="0.55000000000000004">
      <c r="C162" s="193"/>
      <c r="D162" s="189"/>
      <c r="E162" s="188" t="s">
        <v>574</v>
      </c>
      <c r="F162" s="57"/>
      <c r="G162" s="57"/>
      <c r="H162" s="57"/>
      <c r="I162" s="57"/>
      <c r="J162" s="57"/>
      <c r="K162" s="57"/>
      <c r="L162" s="57"/>
      <c r="M162" s="57"/>
      <c r="N162" s="58"/>
    </row>
    <row r="163" spans="3:14" ht="18" customHeight="1" x14ac:dyDescent="0.55000000000000004">
      <c r="C163" s="193"/>
      <c r="D163" s="189"/>
      <c r="E163" s="188" t="s">
        <v>575</v>
      </c>
      <c r="F163" s="57"/>
      <c r="G163" s="57"/>
      <c r="H163" s="57"/>
      <c r="I163" s="57"/>
      <c r="J163" s="57"/>
      <c r="K163" s="57"/>
      <c r="L163" s="57"/>
      <c r="M163" s="57"/>
      <c r="N163" s="58"/>
    </row>
    <row r="164" spans="3:14" ht="17.7" x14ac:dyDescent="0.55000000000000004">
      <c r="C164" s="193"/>
      <c r="D164" s="189"/>
      <c r="E164" s="188" t="s">
        <v>576</v>
      </c>
      <c r="F164" s="57"/>
      <c r="G164" s="57"/>
      <c r="H164" s="57"/>
      <c r="I164" s="57"/>
      <c r="J164" s="57"/>
      <c r="K164" s="57"/>
      <c r="L164" s="57"/>
      <c r="M164" s="57"/>
      <c r="N164" s="58"/>
    </row>
    <row r="165" spans="3:14" ht="20.25" customHeight="1" x14ac:dyDescent="0.55000000000000004">
      <c r="C165" s="102"/>
      <c r="D165" s="299" t="s">
        <v>632</v>
      </c>
      <c r="E165" s="299"/>
      <c r="F165" s="299"/>
      <c r="G165" s="299"/>
      <c r="H165" s="299"/>
      <c r="I165" s="299"/>
      <c r="J165" s="299"/>
      <c r="K165" s="299"/>
      <c r="L165" s="299"/>
      <c r="M165" s="299"/>
      <c r="N165" s="333"/>
    </row>
    <row r="166" spans="3:14" ht="17.7" x14ac:dyDescent="0.55000000000000004">
      <c r="C166" s="193"/>
      <c r="D166" s="189"/>
      <c r="E166" s="188" t="s">
        <v>655</v>
      </c>
      <c r="F166" s="189"/>
      <c r="G166" s="189"/>
      <c r="H166" s="189"/>
      <c r="I166" s="189"/>
      <c r="J166" s="189"/>
      <c r="K166" s="189"/>
      <c r="L166" s="189"/>
      <c r="M166" s="189"/>
      <c r="N166" s="190"/>
    </row>
    <row r="167" spans="3:14" ht="17.7" x14ac:dyDescent="0.55000000000000004">
      <c r="C167" s="193"/>
      <c r="D167" s="189"/>
      <c r="E167" s="188" t="s">
        <v>580</v>
      </c>
      <c r="F167" s="189"/>
      <c r="G167" s="189"/>
      <c r="H167" s="189"/>
      <c r="I167" s="189"/>
      <c r="J167" s="189"/>
      <c r="K167" s="189"/>
      <c r="L167" s="189"/>
      <c r="M167" s="189"/>
      <c r="N167" s="190"/>
    </row>
    <row r="168" spans="3:14" ht="17.7" x14ac:dyDescent="0.55000000000000004">
      <c r="C168" s="193"/>
      <c r="D168" s="189"/>
      <c r="E168" s="188" t="s">
        <v>573</v>
      </c>
      <c r="F168" s="57"/>
      <c r="G168" s="57"/>
      <c r="H168" s="57"/>
      <c r="I168" s="57"/>
      <c r="J168" s="57"/>
      <c r="K168" s="57"/>
      <c r="L168" s="57"/>
      <c r="M168" s="57"/>
      <c r="N168" s="58"/>
    </row>
    <row r="169" spans="3:14" ht="17.7" x14ac:dyDescent="0.55000000000000004">
      <c r="C169" s="193"/>
      <c r="D169" s="189"/>
      <c r="E169" s="188" t="s">
        <v>574</v>
      </c>
      <c r="F169" s="57"/>
      <c r="G169" s="57"/>
      <c r="H169" s="57"/>
      <c r="I169" s="57"/>
      <c r="J169" s="57"/>
      <c r="K169" s="57"/>
      <c r="L169" s="57"/>
      <c r="M169" s="57"/>
      <c r="N169" s="58"/>
    </row>
    <row r="170" spans="3:14" ht="15" customHeight="1" x14ac:dyDescent="0.55000000000000004">
      <c r="C170" s="193"/>
      <c r="D170" s="189"/>
      <c r="E170" s="188" t="s">
        <v>575</v>
      </c>
      <c r="F170" s="57"/>
      <c r="G170" s="57"/>
      <c r="H170" s="57"/>
      <c r="I170" s="57"/>
      <c r="J170" s="57"/>
      <c r="K170" s="57"/>
      <c r="L170" s="57"/>
      <c r="M170" s="57"/>
      <c r="N170" s="58"/>
    </row>
    <row r="171" spans="3:14" ht="21" customHeight="1" x14ac:dyDescent="0.55000000000000004">
      <c r="C171" s="193"/>
      <c r="D171" s="189"/>
      <c r="E171" s="188" t="s">
        <v>576</v>
      </c>
      <c r="F171" s="57"/>
      <c r="G171" s="57"/>
      <c r="H171" s="57"/>
      <c r="I171" s="57"/>
      <c r="J171" s="57"/>
      <c r="K171" s="57"/>
      <c r="L171" s="57"/>
      <c r="M171" s="57"/>
      <c r="N171" s="58"/>
    </row>
    <row r="172" spans="3:14" ht="20.25" customHeight="1" x14ac:dyDescent="0.55000000000000004">
      <c r="C172" s="102"/>
      <c r="D172" s="299" t="s">
        <v>588</v>
      </c>
      <c r="E172" s="299"/>
      <c r="F172" s="299"/>
      <c r="G172" s="299"/>
      <c r="H172" s="299"/>
      <c r="I172" s="299"/>
      <c r="J172" s="299"/>
      <c r="K172" s="299"/>
      <c r="L172" s="299"/>
      <c r="M172" s="299"/>
      <c r="N172" s="333"/>
    </row>
    <row r="173" spans="3:14" ht="35.25" customHeight="1" x14ac:dyDescent="0.55000000000000004">
      <c r="C173" s="102"/>
      <c r="D173" s="145"/>
      <c r="E173" s="299" t="s">
        <v>633</v>
      </c>
      <c r="F173" s="299"/>
      <c r="G173" s="299"/>
      <c r="H173" s="299"/>
      <c r="I173" s="299"/>
      <c r="J173" s="299"/>
      <c r="K173" s="299"/>
      <c r="L173" s="299"/>
      <c r="M173" s="299"/>
      <c r="N173" s="333"/>
    </row>
    <row r="174" spans="3:14" ht="19.5" customHeight="1" x14ac:dyDescent="0.6">
      <c r="C174" s="151" t="s">
        <v>531</v>
      </c>
      <c r="D174" s="152"/>
      <c r="E174" s="152"/>
      <c r="F174" s="152"/>
      <c r="G174" s="152"/>
      <c r="H174" s="152"/>
      <c r="I174" s="152"/>
      <c r="J174" s="152"/>
      <c r="K174" s="152"/>
      <c r="L174" s="152"/>
      <c r="M174" s="152"/>
      <c r="N174" s="153"/>
    </row>
    <row r="175" spans="3:14" ht="60" customHeight="1" x14ac:dyDescent="0.55000000000000004">
      <c r="C175" s="102"/>
      <c r="D175" s="299" t="s">
        <v>656</v>
      </c>
      <c r="E175" s="242"/>
      <c r="F175" s="242"/>
      <c r="G175" s="242"/>
      <c r="H175" s="242"/>
      <c r="I175" s="242"/>
      <c r="J175" s="242"/>
      <c r="K175" s="242"/>
      <c r="L175" s="242"/>
      <c r="M175" s="242"/>
      <c r="N175" s="300"/>
    </row>
    <row r="176" spans="3:14" ht="21" customHeight="1" x14ac:dyDescent="0.55000000000000004">
      <c r="C176" s="312" t="s">
        <v>563</v>
      </c>
      <c r="D176" s="313"/>
      <c r="E176" s="313"/>
      <c r="F176" s="313"/>
      <c r="G176" s="313"/>
      <c r="H176" s="313"/>
      <c r="I176" s="313"/>
      <c r="J176" s="313"/>
      <c r="K176" s="313"/>
      <c r="L176" s="313"/>
      <c r="M176" s="313"/>
      <c r="N176" s="314"/>
    </row>
    <row r="177" spans="3:14" x14ac:dyDescent="0.55000000000000004">
      <c r="C177" s="102"/>
      <c r="D177" s="299" t="s">
        <v>587</v>
      </c>
      <c r="E177" s="242"/>
      <c r="F177" s="242"/>
      <c r="G177" s="242"/>
      <c r="H177" s="242"/>
      <c r="I177" s="242"/>
      <c r="J177" s="242"/>
      <c r="K177" s="242"/>
      <c r="L177" s="242"/>
      <c r="M177" s="242"/>
      <c r="N177" s="300"/>
    </row>
    <row r="178" spans="3:14" x14ac:dyDescent="0.55000000000000004">
      <c r="C178" s="102"/>
      <c r="D178" s="299" t="s">
        <v>657</v>
      </c>
      <c r="E178" s="299"/>
      <c r="F178" s="299"/>
      <c r="G178" s="299"/>
      <c r="H178" s="299"/>
      <c r="I178" s="299"/>
      <c r="J178" s="299"/>
      <c r="K178" s="299"/>
      <c r="L178" s="299"/>
      <c r="M178" s="299"/>
      <c r="N178" s="333"/>
    </row>
    <row r="179" spans="3:14" x14ac:dyDescent="0.55000000000000004">
      <c r="C179" s="102"/>
      <c r="D179" s="145"/>
      <c r="E179" s="43"/>
      <c r="F179" s="43"/>
      <c r="G179" s="43"/>
      <c r="H179" s="43"/>
      <c r="I179" s="43"/>
      <c r="J179" s="43"/>
      <c r="K179" s="43"/>
      <c r="L179" s="43"/>
      <c r="M179" s="43"/>
      <c r="N179" s="146"/>
    </row>
    <row r="180" spans="3:14" ht="21.75" customHeight="1" thickBot="1" x14ac:dyDescent="0.6">
      <c r="C180" s="127"/>
      <c r="D180" s="123"/>
      <c r="E180" s="123"/>
      <c r="F180" s="123"/>
      <c r="G180" s="123"/>
      <c r="H180" s="123"/>
      <c r="I180" s="123"/>
      <c r="J180" s="123"/>
      <c r="K180" s="123"/>
      <c r="L180" s="123"/>
      <c r="M180" s="123"/>
      <c r="N180" s="124"/>
    </row>
    <row r="181" spans="3:14" ht="24" customHeight="1" thickBot="1" x14ac:dyDescent="0.6">
      <c r="C181" s="348" t="s">
        <v>517</v>
      </c>
      <c r="D181" s="349"/>
      <c r="E181" s="349"/>
      <c r="F181" s="349"/>
      <c r="G181" s="349"/>
      <c r="H181" s="349"/>
      <c r="I181" s="349"/>
      <c r="J181" s="349"/>
      <c r="K181" s="349"/>
      <c r="L181" s="349"/>
      <c r="M181" s="349"/>
      <c r="N181" s="350"/>
    </row>
    <row r="182" spans="3:14" ht="45" customHeight="1" x14ac:dyDescent="0.55000000000000004">
      <c r="C182" s="319" t="s">
        <v>634</v>
      </c>
      <c r="D182" s="320"/>
      <c r="E182" s="320"/>
      <c r="F182" s="320"/>
      <c r="G182" s="320"/>
      <c r="H182" s="320"/>
      <c r="I182" s="320"/>
      <c r="J182" s="320"/>
      <c r="K182" s="320"/>
      <c r="L182" s="320"/>
      <c r="M182" s="320"/>
      <c r="N182" s="321"/>
    </row>
    <row r="183" spans="3:14" ht="47.25" customHeight="1" x14ac:dyDescent="0.55000000000000004">
      <c r="C183" s="309" t="s">
        <v>635</v>
      </c>
      <c r="D183" s="310"/>
      <c r="E183" s="310"/>
      <c r="F183" s="310"/>
      <c r="G183" s="310"/>
      <c r="H183" s="310"/>
      <c r="I183" s="310"/>
      <c r="J183" s="310"/>
      <c r="K183" s="310"/>
      <c r="L183" s="310"/>
      <c r="M183" s="310"/>
      <c r="N183" s="311"/>
    </row>
    <row r="184" spans="3:14" ht="23.25" customHeight="1" x14ac:dyDescent="0.55000000000000004">
      <c r="C184" s="309" t="s">
        <v>636</v>
      </c>
      <c r="D184" s="310"/>
      <c r="E184" s="310"/>
      <c r="F184" s="310"/>
      <c r="G184" s="310"/>
      <c r="H184" s="310"/>
      <c r="I184" s="310"/>
      <c r="J184" s="310"/>
      <c r="K184" s="310"/>
      <c r="L184" s="310"/>
      <c r="M184" s="310"/>
      <c r="N184" s="311"/>
    </row>
    <row r="185" spans="3:14" ht="20.25" customHeight="1" x14ac:dyDescent="0.55000000000000004">
      <c r="C185" s="361" t="s">
        <v>637</v>
      </c>
      <c r="D185" s="362"/>
      <c r="E185" s="362"/>
      <c r="F185" s="362"/>
      <c r="G185" s="362"/>
      <c r="H185" s="362"/>
      <c r="I185" s="362"/>
      <c r="J185" s="362"/>
      <c r="K185" s="362"/>
      <c r="L185" s="362"/>
      <c r="M185" s="362"/>
      <c r="N185" s="363"/>
    </row>
    <row r="186" spans="3:14" ht="21" customHeight="1" x14ac:dyDescent="0.55000000000000004">
      <c r="C186" s="355" t="s">
        <v>638</v>
      </c>
      <c r="D186" s="356"/>
      <c r="E186" s="356"/>
      <c r="F186" s="356"/>
      <c r="G186" s="356"/>
      <c r="H186" s="356"/>
      <c r="I186" s="356"/>
      <c r="J186" s="356"/>
      <c r="K186" s="356"/>
      <c r="L186" s="356"/>
      <c r="M186" s="356"/>
      <c r="N186" s="357"/>
    </row>
    <row r="187" spans="3:14" ht="21" customHeight="1" x14ac:dyDescent="0.55000000000000004">
      <c r="C187" s="195"/>
      <c r="D187" s="299" t="s">
        <v>581</v>
      </c>
      <c r="E187" s="299"/>
      <c r="F187" s="299"/>
      <c r="G187" s="299"/>
      <c r="H187" s="299"/>
      <c r="I187" s="299"/>
      <c r="J187" s="299"/>
      <c r="K187" s="299"/>
      <c r="L187" s="299"/>
      <c r="M187" s="299"/>
      <c r="N187" s="333"/>
    </row>
    <row r="188" spans="3:14" ht="26.25" customHeight="1" x14ac:dyDescent="0.55000000000000004">
      <c r="C188" s="160"/>
      <c r="D188" s="308" t="s">
        <v>582</v>
      </c>
      <c r="E188" s="308"/>
      <c r="F188" s="308"/>
      <c r="G188" s="308"/>
      <c r="H188" s="308"/>
      <c r="I188" s="308"/>
      <c r="J188" s="308"/>
      <c r="K188" s="308"/>
      <c r="L188" s="308"/>
      <c r="M188" s="308"/>
      <c r="N188" s="364"/>
    </row>
    <row r="189" spans="3:14" ht="21" customHeight="1" x14ac:dyDescent="0.55000000000000004">
      <c r="C189" s="358" t="s">
        <v>639</v>
      </c>
      <c r="D189" s="359"/>
      <c r="E189" s="359"/>
      <c r="F189" s="359"/>
      <c r="G189" s="359"/>
      <c r="H189" s="359"/>
      <c r="I189" s="359"/>
      <c r="J189" s="359"/>
      <c r="K189" s="359"/>
      <c r="L189" s="359"/>
      <c r="M189" s="359"/>
      <c r="N189" s="360"/>
    </row>
    <row r="190" spans="3:14" ht="41.25" customHeight="1" x14ac:dyDescent="0.55000000000000004">
      <c r="C190" s="355" t="s">
        <v>640</v>
      </c>
      <c r="D190" s="356"/>
      <c r="E190" s="356"/>
      <c r="F190" s="356"/>
      <c r="G190" s="356"/>
      <c r="H190" s="356"/>
      <c r="I190" s="356"/>
      <c r="J190" s="356"/>
      <c r="K190" s="356"/>
      <c r="L190" s="356"/>
      <c r="M190" s="356"/>
      <c r="N190" s="357"/>
    </row>
    <row r="191" spans="3:14" ht="20.25" customHeight="1" x14ac:dyDescent="0.55000000000000004">
      <c r="C191" s="195"/>
      <c r="D191" s="299" t="s">
        <v>583</v>
      </c>
      <c r="E191" s="299"/>
      <c r="F191" s="299"/>
      <c r="G191" s="299"/>
      <c r="H191" s="299"/>
      <c r="I191" s="299"/>
      <c r="J191" s="299"/>
      <c r="K191" s="299"/>
      <c r="L191" s="299"/>
      <c r="M191" s="299"/>
      <c r="N191" s="333"/>
    </row>
    <row r="192" spans="3:14" ht="22.5" customHeight="1" x14ac:dyDescent="0.55000000000000004">
      <c r="C192" s="195"/>
      <c r="D192" s="299" t="s">
        <v>584</v>
      </c>
      <c r="E192" s="299"/>
      <c r="F192" s="299"/>
      <c r="G192" s="299"/>
      <c r="H192" s="299"/>
      <c r="I192" s="299"/>
      <c r="J192" s="299"/>
      <c r="K192" s="299"/>
      <c r="L192" s="299"/>
      <c r="M192" s="299"/>
      <c r="N192" s="333"/>
    </row>
    <row r="193" spans="3:14" ht="21" customHeight="1" x14ac:dyDescent="0.55000000000000004">
      <c r="C193" s="195"/>
      <c r="D193" s="299" t="s">
        <v>585</v>
      </c>
      <c r="E193" s="299"/>
      <c r="F193" s="299"/>
      <c r="G193" s="299"/>
      <c r="H193" s="299"/>
      <c r="I193" s="299"/>
      <c r="J193" s="299"/>
      <c r="K193" s="299"/>
      <c r="L193" s="299"/>
      <c r="M193" s="299"/>
      <c r="N193" s="333"/>
    </row>
    <row r="194" spans="3:14" ht="42" customHeight="1" x14ac:dyDescent="0.55000000000000004">
      <c r="C194" s="306" t="s">
        <v>586</v>
      </c>
      <c r="D194" s="288"/>
      <c r="E194" s="288"/>
      <c r="F194" s="288"/>
      <c r="G194" s="288"/>
      <c r="H194" s="288"/>
      <c r="I194" s="288"/>
      <c r="J194" s="288"/>
      <c r="K194" s="288"/>
      <c r="L194" s="288"/>
      <c r="M194" s="288"/>
      <c r="N194" s="307"/>
    </row>
    <row r="195" spans="3:14" ht="25.5" customHeight="1" x14ac:dyDescent="0.55000000000000004">
      <c r="C195" s="276" t="s">
        <v>641</v>
      </c>
      <c r="D195" s="277"/>
      <c r="E195" s="277"/>
      <c r="F195" s="277"/>
      <c r="G195" s="277"/>
      <c r="H195" s="277"/>
      <c r="I195" s="277"/>
      <c r="J195" s="277"/>
      <c r="K195" s="277"/>
      <c r="L195" s="277"/>
      <c r="M195" s="277"/>
      <c r="N195" s="278"/>
    </row>
    <row r="196" spans="3:14" ht="42.75" customHeight="1" x14ac:dyDescent="0.55000000000000004">
      <c r="C196" s="309" t="s">
        <v>642</v>
      </c>
      <c r="D196" s="310"/>
      <c r="E196" s="310"/>
      <c r="F196" s="310"/>
      <c r="G196" s="310"/>
      <c r="H196" s="310"/>
      <c r="I196" s="310"/>
      <c r="J196" s="310"/>
      <c r="K196" s="310"/>
      <c r="L196" s="310"/>
      <c r="M196" s="310"/>
      <c r="N196" s="311"/>
    </row>
    <row r="197" spans="3:14" ht="39" customHeight="1" x14ac:dyDescent="0.55000000000000004">
      <c r="C197" s="309" t="s">
        <v>643</v>
      </c>
      <c r="D197" s="310"/>
      <c r="E197" s="310"/>
      <c r="F197" s="310"/>
      <c r="G197" s="310"/>
      <c r="H197" s="310"/>
      <c r="I197" s="310"/>
      <c r="J197" s="310"/>
      <c r="K197" s="310"/>
      <c r="L197" s="310"/>
      <c r="M197" s="310"/>
      <c r="N197" s="311"/>
    </row>
    <row r="198" spans="3:14" ht="23.25" customHeight="1" x14ac:dyDescent="0.55000000000000004">
      <c r="C198" s="309" t="s">
        <v>644</v>
      </c>
      <c r="D198" s="310"/>
      <c r="E198" s="310"/>
      <c r="F198" s="310"/>
      <c r="G198" s="310"/>
      <c r="H198" s="310"/>
      <c r="I198" s="310"/>
      <c r="J198" s="310"/>
      <c r="K198" s="310"/>
      <c r="L198" s="310"/>
      <c r="M198" s="310"/>
      <c r="N198" s="311"/>
    </row>
    <row r="199" spans="3:14" ht="40.5" customHeight="1" x14ac:dyDescent="0.55000000000000004">
      <c r="C199" s="309" t="s">
        <v>605</v>
      </c>
      <c r="D199" s="310"/>
      <c r="E199" s="310"/>
      <c r="F199" s="310"/>
      <c r="G199" s="310"/>
      <c r="H199" s="310"/>
      <c r="I199" s="310"/>
      <c r="J199" s="310"/>
      <c r="K199" s="310"/>
      <c r="L199" s="310"/>
      <c r="M199" s="310"/>
      <c r="N199" s="311"/>
    </row>
    <row r="200" spans="3:14" ht="41.25" customHeight="1" thickBot="1" x14ac:dyDescent="0.6">
      <c r="C200" s="279" t="s">
        <v>606</v>
      </c>
      <c r="D200" s="280"/>
      <c r="E200" s="280"/>
      <c r="F200" s="280"/>
      <c r="G200" s="280"/>
      <c r="H200" s="280"/>
      <c r="I200" s="280"/>
      <c r="J200" s="280"/>
      <c r="K200" s="280"/>
      <c r="L200" s="280"/>
      <c r="M200" s="280"/>
      <c r="N200" s="281"/>
    </row>
    <row r="201" spans="3:14" ht="17.7" x14ac:dyDescent="0.55000000000000004">
      <c r="C201" s="365"/>
      <c r="D201" s="242"/>
      <c r="E201" s="242"/>
      <c r="F201" s="242"/>
      <c r="G201" s="242"/>
      <c r="H201" s="242"/>
      <c r="I201" s="242"/>
      <c r="J201" s="242"/>
      <c r="K201" s="242"/>
      <c r="L201" s="242"/>
      <c r="M201" s="242"/>
      <c r="N201" s="242"/>
    </row>
    <row r="202" spans="3:14" ht="17.7" x14ac:dyDescent="0.55000000000000004">
      <c r="C202" s="365"/>
      <c r="D202" s="242"/>
      <c r="E202" s="242"/>
      <c r="F202" s="242"/>
      <c r="G202" s="242"/>
      <c r="H202" s="242"/>
      <c r="I202" s="242"/>
      <c r="J202" s="242"/>
      <c r="K202" s="242"/>
      <c r="L202" s="242"/>
      <c r="M202" s="242"/>
      <c r="N202" s="242"/>
    </row>
    <row r="203" spans="3:14" ht="17.7" x14ac:dyDescent="0.55000000000000004">
      <c r="C203" s="365"/>
      <c r="D203" s="242"/>
      <c r="E203" s="242"/>
      <c r="F203" s="242"/>
      <c r="G203" s="242"/>
      <c r="H203" s="242"/>
      <c r="I203" s="242"/>
      <c r="J203" s="242"/>
      <c r="K203" s="242"/>
      <c r="L203" s="242"/>
      <c r="M203" s="242"/>
      <c r="N203" s="242"/>
    </row>
  </sheetData>
  <sheetProtection algorithmName="SHA-512" hashValue="Jcj2luAB4gAC25djf5uvWdu3aKd/ob4EH+joUv8H8SAflQ9ZXC03uaNTy7n3GxDTDYdKeDPIuw+wo5aLeAwkAw==" saltValue="Lc1sN908hkjjRGyF069idg==" spinCount="100000" sheet="1" objects="1" scenarios="1"/>
  <protectedRanges>
    <protectedRange sqref="C120:O120 C9:O9 O67:O72 C118:O118 O112:O117 C109:O111 O103:O108 C100:O102 O94:O99 O30:O36 O10:O16 O20:O26 O40:O45 O49:O54 O58:O63 O76:O81 O85:O90 O121:O126 C17:O19 C27:O29 C37:O39 C46:O48 C55:O57 C64:O66 C73:O75 C82:O84 C91:O93 C127:O127" name="Range1"/>
    <protectedRange sqref="C130:O130" name="Range1_1"/>
    <protectedRange sqref="C10:N10 C94:N99" name="Range1_1_1"/>
    <protectedRange sqref="C11:N16" name="Range1_1_1_1"/>
    <protectedRange sqref="C20:N20" name="Range1_1_1_2"/>
    <protectedRange sqref="C21:N26" name="Range1_1_1_3"/>
    <protectedRange sqref="C30:N30" name="Range1_1_1_4"/>
    <protectedRange sqref="C31:N36" name="Range1_1_1_5"/>
    <protectedRange sqref="C40:N45" name="Range1_1_1_7"/>
    <protectedRange sqref="C49:N54" name="Range1_1_1_9"/>
    <protectedRange sqref="C58:N63" name="Range1_1_1_11"/>
    <protectedRange sqref="C67:N72" name="Range1_1_1_14"/>
    <protectedRange sqref="C76:N81" name="Range1_1_1_17"/>
    <protectedRange sqref="C85:N90" name="Range1_1_1_19"/>
    <protectedRange sqref="C112:N117 C103:N108" name="Range1_1_1_26"/>
    <protectedRange sqref="C121:N126" name="Range1_1_1_28"/>
  </protectedRanges>
  <mergeCells count="48">
    <mergeCell ref="C199:N199"/>
    <mergeCell ref="C200:N200"/>
    <mergeCell ref="C201:N201"/>
    <mergeCell ref="C202:N202"/>
    <mergeCell ref="C203:N203"/>
    <mergeCell ref="C194:N194"/>
    <mergeCell ref="C195:N195"/>
    <mergeCell ref="C196:N196"/>
    <mergeCell ref="C197:N197"/>
    <mergeCell ref="C198:N198"/>
    <mergeCell ref="D187:N187"/>
    <mergeCell ref="D188:N188"/>
    <mergeCell ref="D191:N191"/>
    <mergeCell ref="D192:N192"/>
    <mergeCell ref="D193:N193"/>
    <mergeCell ref="C186:N186"/>
    <mergeCell ref="C189:N189"/>
    <mergeCell ref="C190:N190"/>
    <mergeCell ref="E157:N157"/>
    <mergeCell ref="E158:N158"/>
    <mergeCell ref="D159:N159"/>
    <mergeCell ref="C184:N184"/>
    <mergeCell ref="C185:N185"/>
    <mergeCell ref="D172:N172"/>
    <mergeCell ref="E173:N173"/>
    <mergeCell ref="D178:N178"/>
    <mergeCell ref="C183:N183"/>
    <mergeCell ref="D165:N165"/>
    <mergeCell ref="D175:N175"/>
    <mergeCell ref="C176:N176"/>
    <mergeCell ref="D177:N177"/>
    <mergeCell ref="C5:O5"/>
    <mergeCell ref="C135:N135"/>
    <mergeCell ref="C138:N138"/>
    <mergeCell ref="E146:N146"/>
    <mergeCell ref="D147:N147"/>
    <mergeCell ref="C139:N139"/>
    <mergeCell ref="D140:N140"/>
    <mergeCell ref="C134:N134"/>
    <mergeCell ref="C181:N181"/>
    <mergeCell ref="C182:N182"/>
    <mergeCell ref="D142:N142"/>
    <mergeCell ref="E143:N143"/>
    <mergeCell ref="E144:N144"/>
    <mergeCell ref="E145:N145"/>
    <mergeCell ref="D154:N154"/>
    <mergeCell ref="E155:N155"/>
    <mergeCell ref="E156:N156"/>
  </mergeCells>
  <phoneticPr fontId="3" type="noConversion"/>
  <conditionalFormatting sqref="C135:N135">
    <cfRule type="cellIs" dxfId="2" priority="1" operator="equal">
      <formula>""</formula>
    </cfRule>
  </conditionalFormatting>
  <dataValidations count="1">
    <dataValidation type="decimal" operator="greaterThanOrEqual" allowBlank="1" showInputMessage="1" showErrorMessage="1" sqref="C10:N16 C20:N26 C40:N45 C67:N72 C76:N81 C112:N117 C103:N108 C121:N126 C30:N36 C49:N54 C58:N63 C85:N90 C94:N99" xr:uid="{00000000-0002-0000-0E00-000000000000}">
      <formula1>0</formula1>
    </dataValidation>
  </dataValidations>
  <pageMargins left="0.75" right="0.75" top="1" bottom="1" header="0.5" footer="0.5"/>
  <pageSetup scale="35" fitToHeight="4" orientation="landscape" r:id="rId1"/>
  <headerFooter alignWithMargins="0"/>
  <rowBreaks count="2" manualBreakCount="2">
    <brk id="47" max="15" man="1"/>
    <brk id="81"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T103"/>
  <sheetViews>
    <sheetView topLeftCell="A52" zoomScale="70" zoomScaleNormal="70" workbookViewId="0">
      <selection activeCell="H20" sqref="H20"/>
    </sheetView>
  </sheetViews>
  <sheetFormatPr defaultColWidth="9.1640625" defaultRowHeight="17.399999999999999" x14ac:dyDescent="0.55000000000000004"/>
  <cols>
    <col min="1" max="1" width="11.1640625" style="3" customWidth="1"/>
    <col min="2" max="2" width="52.71875" style="3" customWidth="1"/>
    <col min="3" max="15" width="17.83203125" style="3" customWidth="1"/>
    <col min="16" max="24" width="9.1640625" style="3"/>
    <col min="25" max="26" width="0" style="3" hidden="1" customWidth="1"/>
    <col min="27" max="27" width="10.83203125" style="3" hidden="1" customWidth="1"/>
    <col min="28" max="28" width="9.44140625" style="3" hidden="1" customWidth="1"/>
    <col min="29" max="29" width="14.83203125" style="3" hidden="1" customWidth="1"/>
    <col min="30" max="31" width="11.27734375" style="3" hidden="1" customWidth="1"/>
    <col min="32" max="32" width="12.27734375" style="3" hidden="1" customWidth="1"/>
    <col min="33" max="33" width="17" style="3" hidden="1" customWidth="1"/>
    <col min="34" max="34" width="19.71875" style="3" hidden="1" customWidth="1"/>
    <col min="35" max="43" width="10" style="3" hidden="1" customWidth="1"/>
    <col min="44" max="46" width="11" style="3" hidden="1" customWidth="1"/>
    <col min="47" max="47" width="0" style="3" hidden="1" customWidth="1"/>
    <col min="48" max="16384" width="9.1640625" style="3"/>
  </cols>
  <sheetData>
    <row r="1" spans="1:46" ht="17.7" x14ac:dyDescent="0.6">
      <c r="A1" s="60"/>
      <c r="G1" s="65" t="s">
        <v>0</v>
      </c>
      <c r="N1" s="66" t="s">
        <v>2</v>
      </c>
      <c r="O1" s="66">
        <f>Summary!B1</f>
        <v>35</v>
      </c>
    </row>
    <row r="2" spans="1:46" ht="17.7" x14ac:dyDescent="0.6">
      <c r="A2" s="60"/>
      <c r="G2" s="65" t="s">
        <v>1</v>
      </c>
    </row>
    <row r="3" spans="1:46" ht="17.7" x14ac:dyDescent="0.6">
      <c r="G3" s="65" t="str">
        <f>Administration!G3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ht="17.7" x14ac:dyDescent="0.6">
      <c r="A7" s="74"/>
      <c r="D7" s="75"/>
      <c r="E7" s="75"/>
      <c r="F7" s="75"/>
      <c r="G7" s="75"/>
      <c r="H7" s="75"/>
      <c r="I7" s="75"/>
      <c r="J7" s="75"/>
      <c r="K7" s="75"/>
      <c r="L7" s="75"/>
      <c r="M7" s="75"/>
      <c r="N7" s="75"/>
      <c r="O7" s="75"/>
      <c r="AB7" s="165"/>
    </row>
    <row r="8" spans="1:46" ht="17.7" x14ac:dyDescent="0.6">
      <c r="A8" s="60" t="s">
        <v>277</v>
      </c>
      <c r="B8" s="65"/>
      <c r="D8" s="75"/>
      <c r="E8" s="75"/>
      <c r="F8" s="75"/>
      <c r="G8" s="75"/>
      <c r="H8" s="75"/>
      <c r="I8" s="75"/>
      <c r="J8" s="75"/>
      <c r="K8" s="75"/>
      <c r="L8" s="75"/>
      <c r="M8" s="75"/>
      <c r="N8" s="75"/>
      <c r="O8" s="75"/>
    </row>
    <row r="9" spans="1:46" x14ac:dyDescent="0.55000000000000004">
      <c r="A9" s="177" t="s">
        <v>233</v>
      </c>
      <c r="C9" s="75"/>
      <c r="D9" s="75"/>
      <c r="E9" s="75"/>
      <c r="F9" s="75"/>
      <c r="G9" s="75"/>
      <c r="H9" s="75"/>
      <c r="I9" s="75"/>
      <c r="J9" s="75"/>
      <c r="K9" s="75"/>
      <c r="L9" s="75"/>
      <c r="M9" s="75"/>
      <c r="N9" s="75"/>
      <c r="O9" s="75"/>
    </row>
    <row r="10" spans="1:46" ht="21.75" customHeight="1" x14ac:dyDescent="0.55000000000000004">
      <c r="A10" s="3">
        <v>7078</v>
      </c>
      <c r="B10" s="43" t="str">
        <f>IF(ISTEXT(VLOOKUP(A10,'Chart of Accounts'!$B$5:$C$50,2,FALSE)),VLOOKUP(A10,'Chart of Accounts'!$B$5:$C$50,2,FALSE),"")</f>
        <v>Food Expense</v>
      </c>
      <c r="C10" s="76"/>
      <c r="D10" s="76">
        <v>200</v>
      </c>
      <c r="E10" s="76"/>
      <c r="F10" s="76"/>
      <c r="G10" s="76"/>
      <c r="H10" s="76"/>
      <c r="I10" s="76">
        <v>200</v>
      </c>
      <c r="J10" s="76"/>
      <c r="K10" s="76"/>
      <c r="L10" s="76"/>
      <c r="M10" s="76"/>
      <c r="N10" s="76"/>
      <c r="O10" s="75">
        <f t="shared" ref="O10:O11" si="0">SUM(C10:N10)</f>
        <v>400</v>
      </c>
      <c r="AA10" s="3" t="s">
        <v>170</v>
      </c>
      <c r="AB10" s="3" t="str">
        <f t="shared" ref="AB10:AB11" si="1">IF(A10="","",A10&amp;"-000000")</f>
        <v>7078-000000</v>
      </c>
      <c r="AC10" s="3">
        <v>910</v>
      </c>
      <c r="AD10" s="3" t="str">
        <f t="shared" ref="AD10:AD11" si="2">IF(LEN($O$1)=3,$O$1,IF(LEN($O$1)=2,0&amp;$O$1,IF(LEN($O$1)=1,0&amp;0&amp;$O$1,"ERROR")))</f>
        <v>035</v>
      </c>
      <c r="AG10" s="3">
        <v>110</v>
      </c>
      <c r="AH10" s="3" t="str">
        <f>Summary!$B$2</f>
        <v>USD</v>
      </c>
      <c r="AI10" s="3">
        <f t="shared" ref="AI10:AT11" si="3">IF(C10="",0,C10)</f>
        <v>0</v>
      </c>
      <c r="AJ10" s="3">
        <f t="shared" si="3"/>
        <v>200</v>
      </c>
      <c r="AK10" s="3">
        <f t="shared" si="3"/>
        <v>0</v>
      </c>
      <c r="AL10" s="3">
        <f t="shared" si="3"/>
        <v>0</v>
      </c>
      <c r="AM10" s="3">
        <f t="shared" si="3"/>
        <v>0</v>
      </c>
      <c r="AN10" s="3">
        <f t="shared" si="3"/>
        <v>0</v>
      </c>
      <c r="AO10" s="3">
        <f t="shared" si="3"/>
        <v>200</v>
      </c>
      <c r="AP10" s="3">
        <f t="shared" si="3"/>
        <v>0</v>
      </c>
      <c r="AQ10" s="3">
        <f t="shared" si="3"/>
        <v>0</v>
      </c>
      <c r="AR10" s="3">
        <f t="shared" si="3"/>
        <v>0</v>
      </c>
      <c r="AS10" s="3">
        <f t="shared" si="3"/>
        <v>0</v>
      </c>
      <c r="AT10" s="3">
        <f t="shared" si="3"/>
        <v>0</v>
      </c>
    </row>
    <row r="11" spans="1:46" ht="21.75" customHeight="1" x14ac:dyDescent="0.55000000000000004">
      <c r="A11" s="3">
        <v>7016</v>
      </c>
      <c r="B11" s="43" t="str">
        <f>IF(ISTEXT(VLOOKUP(A11,'Chart of Accounts'!$B$5:$C$50,2,FALSE)),VLOOKUP(A11,'Chart of Accounts'!$B$5:$C$50,2,FALSE),"")</f>
        <v>Meal Event Expense</v>
      </c>
      <c r="C11" s="76"/>
      <c r="D11" s="76"/>
      <c r="E11" s="76"/>
      <c r="F11" s="76"/>
      <c r="G11" s="76"/>
      <c r="H11" s="76"/>
      <c r="I11" s="76"/>
      <c r="J11" s="76"/>
      <c r="K11" s="76"/>
      <c r="L11" s="76"/>
      <c r="M11" s="76"/>
      <c r="N11" s="76"/>
      <c r="O11" s="75">
        <f t="shared" si="0"/>
        <v>0</v>
      </c>
      <c r="AA11" s="3" t="s">
        <v>170</v>
      </c>
      <c r="AB11" s="3" t="str">
        <f t="shared" si="1"/>
        <v>7016-000000</v>
      </c>
      <c r="AC11" s="3">
        <v>910</v>
      </c>
      <c r="AD11" s="3" t="str">
        <f t="shared" si="2"/>
        <v>035</v>
      </c>
      <c r="AG11" s="3">
        <v>110</v>
      </c>
      <c r="AH11" s="3" t="str">
        <f>Summary!$B$2</f>
        <v>USD</v>
      </c>
      <c r="AI11" s="3">
        <f t="shared" si="3"/>
        <v>0</v>
      </c>
      <c r="AJ11" s="3">
        <f t="shared" si="3"/>
        <v>0</v>
      </c>
      <c r="AK11" s="3">
        <f t="shared" si="3"/>
        <v>0</v>
      </c>
      <c r="AL11" s="3">
        <f t="shared" si="3"/>
        <v>0</v>
      </c>
      <c r="AM11" s="3">
        <f t="shared" si="3"/>
        <v>0</v>
      </c>
      <c r="AN11" s="3">
        <f t="shared" si="3"/>
        <v>0</v>
      </c>
      <c r="AO11" s="3">
        <f t="shared" si="3"/>
        <v>0</v>
      </c>
      <c r="AP11" s="3">
        <f t="shared" si="3"/>
        <v>0</v>
      </c>
      <c r="AQ11" s="3">
        <f t="shared" si="3"/>
        <v>0</v>
      </c>
      <c r="AR11" s="3">
        <f t="shared" si="3"/>
        <v>0</v>
      </c>
      <c r="AS11" s="3">
        <f t="shared" si="3"/>
        <v>0</v>
      </c>
      <c r="AT11" s="3">
        <f t="shared" si="3"/>
        <v>0</v>
      </c>
    </row>
    <row r="12" spans="1:46" ht="21.75" customHeight="1" x14ac:dyDescent="0.55000000000000004">
      <c r="A12" s="177" t="s">
        <v>305</v>
      </c>
      <c r="B12" s="43"/>
      <c r="C12" s="178">
        <f t="shared" ref="C12:O12" si="4">SUM(C10:C11)</f>
        <v>0</v>
      </c>
      <c r="D12" s="178">
        <f t="shared" si="4"/>
        <v>200</v>
      </c>
      <c r="E12" s="178">
        <f t="shared" si="4"/>
        <v>0</v>
      </c>
      <c r="F12" s="178">
        <f t="shared" si="4"/>
        <v>0</v>
      </c>
      <c r="G12" s="178">
        <f t="shared" si="4"/>
        <v>0</v>
      </c>
      <c r="H12" s="178">
        <f t="shared" si="4"/>
        <v>0</v>
      </c>
      <c r="I12" s="178">
        <f t="shared" si="4"/>
        <v>200</v>
      </c>
      <c r="J12" s="178">
        <f t="shared" si="4"/>
        <v>0</v>
      </c>
      <c r="K12" s="178">
        <f t="shared" si="4"/>
        <v>0</v>
      </c>
      <c r="L12" s="178">
        <f t="shared" si="4"/>
        <v>0</v>
      </c>
      <c r="M12" s="178">
        <f t="shared" si="4"/>
        <v>0</v>
      </c>
      <c r="N12" s="178">
        <f t="shared" si="4"/>
        <v>0</v>
      </c>
      <c r="O12" s="178">
        <f t="shared" si="4"/>
        <v>400</v>
      </c>
    </row>
    <row r="13" spans="1:46" ht="21.75" customHeight="1" x14ac:dyDescent="0.6">
      <c r="A13" s="179"/>
      <c r="B13" s="43"/>
      <c r="C13" s="75"/>
      <c r="D13" s="75"/>
      <c r="E13" s="75"/>
      <c r="F13" s="75"/>
      <c r="G13" s="75"/>
      <c r="H13" s="75"/>
      <c r="I13" s="75"/>
      <c r="J13" s="75"/>
      <c r="K13" s="75"/>
      <c r="L13" s="75"/>
      <c r="M13" s="75"/>
      <c r="N13" s="75"/>
      <c r="O13" s="75"/>
    </row>
    <row r="14" spans="1:46" ht="21.75" customHeight="1" x14ac:dyDescent="0.55000000000000004">
      <c r="A14" s="177" t="s">
        <v>235</v>
      </c>
      <c r="B14" s="43"/>
      <c r="C14" s="75"/>
      <c r="D14" s="75"/>
      <c r="E14" s="75"/>
      <c r="F14" s="75"/>
      <c r="G14" s="75"/>
      <c r="H14" s="75"/>
      <c r="I14" s="75"/>
      <c r="J14" s="75"/>
      <c r="K14" s="75"/>
      <c r="L14" s="75"/>
      <c r="M14" s="75"/>
      <c r="N14" s="75"/>
      <c r="O14" s="75"/>
    </row>
    <row r="15" spans="1:46" ht="21.75" customHeight="1" x14ac:dyDescent="0.55000000000000004">
      <c r="A15" s="3">
        <v>7078</v>
      </c>
      <c r="B15" s="43" t="str">
        <f>IF(ISTEXT(VLOOKUP(A15,'Chart of Accounts'!$B$5:$C$50,2,FALSE)),VLOOKUP(A15,'Chart of Accounts'!$B$5:$C$50,2,FALSE),"")</f>
        <v>Food Expense</v>
      </c>
      <c r="C15" s="76"/>
      <c r="D15" s="76">
        <v>200</v>
      </c>
      <c r="E15" s="76"/>
      <c r="F15" s="76"/>
      <c r="G15" s="76"/>
      <c r="H15" s="76"/>
      <c r="I15" s="76">
        <v>200</v>
      </c>
      <c r="J15" s="76"/>
      <c r="K15" s="76"/>
      <c r="L15" s="76"/>
      <c r="M15" s="76"/>
      <c r="N15" s="76"/>
      <c r="O15" s="75">
        <f>SUM(C15:N15)</f>
        <v>400</v>
      </c>
      <c r="AA15" s="3" t="s">
        <v>170</v>
      </c>
      <c r="AB15" s="3" t="str">
        <f t="shared" ref="AB15:AB16" si="5">IF(A15="","",A15&amp;"-000000")</f>
        <v>7078-000000</v>
      </c>
      <c r="AC15" s="3">
        <v>911</v>
      </c>
      <c r="AD15" s="3" t="str">
        <f t="shared" ref="AD15:AD16" si="6">IF(LEN($O$1)=3,$O$1,IF(LEN($O$1)=2,0&amp;$O$1,IF(LEN($O$1)=1,0&amp;0&amp;$O$1,"ERROR")))</f>
        <v>035</v>
      </c>
      <c r="AG15" s="3">
        <v>110</v>
      </c>
      <c r="AH15" s="3" t="str">
        <f>Summary!$B$2</f>
        <v>USD</v>
      </c>
      <c r="AI15" s="3">
        <f t="shared" ref="AI15:AT16" si="7">IF(C15="",0,C15)</f>
        <v>0</v>
      </c>
      <c r="AJ15" s="3">
        <f t="shared" si="7"/>
        <v>200</v>
      </c>
      <c r="AK15" s="3">
        <f t="shared" si="7"/>
        <v>0</v>
      </c>
      <c r="AL15" s="3">
        <f t="shared" si="7"/>
        <v>0</v>
      </c>
      <c r="AM15" s="3">
        <f t="shared" si="7"/>
        <v>0</v>
      </c>
      <c r="AN15" s="3">
        <f t="shared" si="7"/>
        <v>0</v>
      </c>
      <c r="AO15" s="3">
        <f t="shared" si="7"/>
        <v>200</v>
      </c>
      <c r="AP15" s="3">
        <f t="shared" si="7"/>
        <v>0</v>
      </c>
      <c r="AQ15" s="3">
        <f t="shared" si="7"/>
        <v>0</v>
      </c>
      <c r="AR15" s="3">
        <f t="shared" si="7"/>
        <v>0</v>
      </c>
      <c r="AS15" s="3">
        <f t="shared" si="7"/>
        <v>0</v>
      </c>
      <c r="AT15" s="3">
        <f t="shared" si="7"/>
        <v>0</v>
      </c>
    </row>
    <row r="16" spans="1:46" ht="21.75" customHeight="1" x14ac:dyDescent="0.55000000000000004">
      <c r="A16" s="3">
        <v>7016</v>
      </c>
      <c r="B16" s="43" t="str">
        <f>IF(ISTEXT(VLOOKUP(A16,'Chart of Accounts'!$B$5:$C$50,2,FALSE)),VLOOKUP(A16,'Chart of Accounts'!$B$5:$C$50,2,FALSE),"")</f>
        <v>Meal Event Expense</v>
      </c>
      <c r="C16" s="76"/>
      <c r="D16" s="76"/>
      <c r="E16" s="76"/>
      <c r="F16" s="76"/>
      <c r="G16" s="76"/>
      <c r="H16" s="76"/>
      <c r="I16" s="76"/>
      <c r="J16" s="76"/>
      <c r="K16" s="76"/>
      <c r="L16" s="76"/>
      <c r="M16" s="76"/>
      <c r="N16" s="76"/>
      <c r="O16" s="75">
        <f t="shared" ref="O16" si="8">SUM(C16:N16)</f>
        <v>0</v>
      </c>
      <c r="AA16" s="3" t="s">
        <v>170</v>
      </c>
      <c r="AB16" s="3" t="str">
        <f t="shared" si="5"/>
        <v>7016-000000</v>
      </c>
      <c r="AC16" s="3">
        <v>911</v>
      </c>
      <c r="AD16" s="3" t="str">
        <f t="shared" si="6"/>
        <v>035</v>
      </c>
      <c r="AG16" s="3">
        <v>110</v>
      </c>
      <c r="AH16" s="3" t="str">
        <f>Summary!$B$2</f>
        <v>USD</v>
      </c>
      <c r="AI16" s="3">
        <f t="shared" si="7"/>
        <v>0</v>
      </c>
      <c r="AJ16" s="3">
        <f t="shared" si="7"/>
        <v>0</v>
      </c>
      <c r="AK16" s="3">
        <f t="shared" si="7"/>
        <v>0</v>
      </c>
      <c r="AL16" s="3">
        <f t="shared" si="7"/>
        <v>0</v>
      </c>
      <c r="AM16" s="3">
        <f t="shared" si="7"/>
        <v>0</v>
      </c>
      <c r="AN16" s="3">
        <f t="shared" si="7"/>
        <v>0</v>
      </c>
      <c r="AO16" s="3">
        <f t="shared" si="7"/>
        <v>0</v>
      </c>
      <c r="AP16" s="3">
        <f t="shared" si="7"/>
        <v>0</v>
      </c>
      <c r="AQ16" s="3">
        <f t="shared" si="7"/>
        <v>0</v>
      </c>
      <c r="AR16" s="3">
        <f t="shared" si="7"/>
        <v>0</v>
      </c>
      <c r="AS16" s="3">
        <f t="shared" si="7"/>
        <v>0</v>
      </c>
      <c r="AT16" s="3">
        <f t="shared" si="7"/>
        <v>0</v>
      </c>
    </row>
    <row r="17" spans="1:46" ht="21.75" customHeight="1" x14ac:dyDescent="0.55000000000000004">
      <c r="A17" s="177" t="s">
        <v>306</v>
      </c>
      <c r="B17" s="43"/>
      <c r="C17" s="178">
        <f t="shared" ref="C17:O17" si="9">SUM(C15:C16)</f>
        <v>0</v>
      </c>
      <c r="D17" s="178">
        <f t="shared" si="9"/>
        <v>200</v>
      </c>
      <c r="E17" s="178">
        <f t="shared" si="9"/>
        <v>0</v>
      </c>
      <c r="F17" s="178">
        <f t="shared" si="9"/>
        <v>0</v>
      </c>
      <c r="G17" s="178">
        <f t="shared" si="9"/>
        <v>0</v>
      </c>
      <c r="H17" s="178">
        <f t="shared" si="9"/>
        <v>0</v>
      </c>
      <c r="I17" s="178">
        <f t="shared" si="9"/>
        <v>200</v>
      </c>
      <c r="J17" s="178">
        <f t="shared" si="9"/>
        <v>0</v>
      </c>
      <c r="K17" s="178">
        <f t="shared" si="9"/>
        <v>0</v>
      </c>
      <c r="L17" s="178">
        <f t="shared" si="9"/>
        <v>0</v>
      </c>
      <c r="M17" s="178">
        <f t="shared" si="9"/>
        <v>0</v>
      </c>
      <c r="N17" s="178">
        <f t="shared" si="9"/>
        <v>0</v>
      </c>
      <c r="O17" s="178">
        <f t="shared" si="9"/>
        <v>400</v>
      </c>
    </row>
    <row r="18" spans="1:46" ht="21.75" customHeight="1" x14ac:dyDescent="0.55000000000000004">
      <c r="B18" s="43"/>
      <c r="C18" s="75"/>
      <c r="D18" s="75"/>
      <c r="E18" s="75"/>
      <c r="F18" s="75"/>
      <c r="G18" s="75"/>
      <c r="H18" s="75"/>
      <c r="I18" s="75"/>
      <c r="J18" s="75"/>
      <c r="K18" s="75"/>
      <c r="L18" s="75"/>
      <c r="M18" s="75"/>
      <c r="N18" s="75"/>
      <c r="O18" s="75"/>
    </row>
    <row r="19" spans="1:46" ht="21.75" customHeight="1" x14ac:dyDescent="0.55000000000000004">
      <c r="A19" s="177" t="s">
        <v>234</v>
      </c>
      <c r="B19" s="43"/>
      <c r="C19" s="75"/>
      <c r="D19" s="75"/>
      <c r="E19" s="75"/>
      <c r="F19" s="75"/>
      <c r="G19" s="75"/>
      <c r="H19" s="75"/>
      <c r="I19" s="75"/>
      <c r="J19" s="75"/>
      <c r="K19" s="75"/>
      <c r="L19" s="75"/>
      <c r="M19" s="75"/>
      <c r="N19" s="75"/>
      <c r="O19" s="75"/>
    </row>
    <row r="20" spans="1:46" ht="21.75" customHeight="1" x14ac:dyDescent="0.55000000000000004">
      <c r="A20" s="3">
        <v>7078</v>
      </c>
      <c r="B20" s="43" t="str">
        <f>IF(ISTEXT(VLOOKUP(A20,'Chart of Accounts'!$B$5:$C$50,2,FALSE)),VLOOKUP(A20,'Chart of Accounts'!$B$5:$C$50,2,FALSE),"")</f>
        <v>Food Expense</v>
      </c>
      <c r="C20" s="76"/>
      <c r="D20" s="76">
        <v>200</v>
      </c>
      <c r="E20" s="76"/>
      <c r="F20" s="76"/>
      <c r="G20" s="76"/>
      <c r="H20" s="76"/>
      <c r="I20" s="76">
        <v>200</v>
      </c>
      <c r="J20" s="76"/>
      <c r="K20" s="76"/>
      <c r="L20" s="76"/>
      <c r="M20" s="76"/>
      <c r="N20" s="76"/>
      <c r="O20" s="75">
        <f>SUM(C20:N20)</f>
        <v>400</v>
      </c>
      <c r="AA20" s="3" t="s">
        <v>170</v>
      </c>
      <c r="AB20" s="3" t="str">
        <f t="shared" ref="AB20:AB21" si="10">IF(A20="","",A20&amp;"-000000")</f>
        <v>7078-000000</v>
      </c>
      <c r="AC20" s="3">
        <v>912</v>
      </c>
      <c r="AD20" s="3" t="str">
        <f t="shared" ref="AD20:AD21" si="11">IF(LEN($O$1)=3,$O$1,IF(LEN($O$1)=2,0&amp;$O$1,IF(LEN($O$1)=1,0&amp;0&amp;$O$1,"ERROR")))</f>
        <v>035</v>
      </c>
      <c r="AG20" s="3">
        <v>110</v>
      </c>
      <c r="AH20" s="3" t="str">
        <f>Summary!$B$2</f>
        <v>USD</v>
      </c>
      <c r="AI20" s="3">
        <f t="shared" ref="AI20:AT21" si="12">IF(C20="",0,C20)</f>
        <v>0</v>
      </c>
      <c r="AJ20" s="3">
        <f t="shared" si="12"/>
        <v>200</v>
      </c>
      <c r="AK20" s="3">
        <f t="shared" si="12"/>
        <v>0</v>
      </c>
      <c r="AL20" s="3">
        <f t="shared" si="12"/>
        <v>0</v>
      </c>
      <c r="AM20" s="3">
        <f t="shared" si="12"/>
        <v>0</v>
      </c>
      <c r="AN20" s="3">
        <f t="shared" si="12"/>
        <v>0</v>
      </c>
      <c r="AO20" s="3">
        <f t="shared" si="12"/>
        <v>200</v>
      </c>
      <c r="AP20" s="3">
        <f t="shared" si="12"/>
        <v>0</v>
      </c>
      <c r="AQ20" s="3">
        <f t="shared" si="12"/>
        <v>0</v>
      </c>
      <c r="AR20" s="3">
        <f t="shared" si="12"/>
        <v>0</v>
      </c>
      <c r="AS20" s="3">
        <f t="shared" si="12"/>
        <v>0</v>
      </c>
      <c r="AT20" s="3">
        <f t="shared" si="12"/>
        <v>0</v>
      </c>
    </row>
    <row r="21" spans="1:46" ht="21.75" customHeight="1" x14ac:dyDescent="0.55000000000000004">
      <c r="A21" s="3">
        <v>7016</v>
      </c>
      <c r="B21" s="43" t="str">
        <f>IF(ISTEXT(VLOOKUP(A21,'Chart of Accounts'!$B$5:$C$50,2,FALSE)),VLOOKUP(A21,'Chart of Accounts'!$B$5:$C$50,2,FALSE),"")</f>
        <v>Meal Event Expense</v>
      </c>
      <c r="C21" s="76"/>
      <c r="D21" s="76"/>
      <c r="E21" s="76"/>
      <c r="F21" s="76"/>
      <c r="G21" s="76"/>
      <c r="H21" s="76"/>
      <c r="I21" s="76"/>
      <c r="J21" s="76"/>
      <c r="K21" s="76"/>
      <c r="L21" s="76"/>
      <c r="M21" s="76"/>
      <c r="N21" s="76"/>
      <c r="O21" s="75">
        <f>SUM(C21:N21)</f>
        <v>0</v>
      </c>
      <c r="AA21" s="3" t="s">
        <v>170</v>
      </c>
      <c r="AB21" s="3" t="str">
        <f t="shared" si="10"/>
        <v>7016-000000</v>
      </c>
      <c r="AC21" s="3">
        <v>912</v>
      </c>
      <c r="AD21" s="3" t="str">
        <f t="shared" si="11"/>
        <v>035</v>
      </c>
      <c r="AG21" s="3">
        <v>110</v>
      </c>
      <c r="AH21" s="3" t="str">
        <f>Summary!$B$2</f>
        <v>USD</v>
      </c>
      <c r="AI21" s="3">
        <f t="shared" si="12"/>
        <v>0</v>
      </c>
      <c r="AJ21" s="3">
        <f t="shared" si="12"/>
        <v>0</v>
      </c>
      <c r="AK21" s="3">
        <f t="shared" si="12"/>
        <v>0</v>
      </c>
      <c r="AL21" s="3">
        <f t="shared" si="12"/>
        <v>0</v>
      </c>
      <c r="AM21" s="3">
        <f t="shared" si="12"/>
        <v>0</v>
      </c>
      <c r="AN21" s="3">
        <f t="shared" si="12"/>
        <v>0</v>
      </c>
      <c r="AO21" s="3">
        <f t="shared" si="12"/>
        <v>0</v>
      </c>
      <c r="AP21" s="3">
        <f t="shared" si="12"/>
        <v>0</v>
      </c>
      <c r="AQ21" s="3">
        <f t="shared" si="12"/>
        <v>0</v>
      </c>
      <c r="AR21" s="3">
        <f t="shared" si="12"/>
        <v>0</v>
      </c>
      <c r="AS21" s="3">
        <f t="shared" si="12"/>
        <v>0</v>
      </c>
      <c r="AT21" s="3">
        <f t="shared" si="12"/>
        <v>0</v>
      </c>
    </row>
    <row r="22" spans="1:46" ht="21.75" customHeight="1" x14ac:dyDescent="0.55000000000000004">
      <c r="A22" s="177" t="s">
        <v>307</v>
      </c>
      <c r="B22" s="43"/>
      <c r="C22" s="178">
        <f t="shared" ref="C22:O22" si="13">SUM(C20:C21)</f>
        <v>0</v>
      </c>
      <c r="D22" s="178">
        <f t="shared" si="13"/>
        <v>200</v>
      </c>
      <c r="E22" s="178">
        <f t="shared" si="13"/>
        <v>0</v>
      </c>
      <c r="F22" s="178">
        <f t="shared" si="13"/>
        <v>0</v>
      </c>
      <c r="G22" s="178">
        <f t="shared" si="13"/>
        <v>0</v>
      </c>
      <c r="H22" s="178">
        <f t="shared" si="13"/>
        <v>0</v>
      </c>
      <c r="I22" s="178">
        <f t="shared" si="13"/>
        <v>200</v>
      </c>
      <c r="J22" s="178">
        <f t="shared" si="13"/>
        <v>0</v>
      </c>
      <c r="K22" s="178">
        <f t="shared" si="13"/>
        <v>0</v>
      </c>
      <c r="L22" s="178">
        <f t="shared" si="13"/>
        <v>0</v>
      </c>
      <c r="M22" s="178">
        <f t="shared" si="13"/>
        <v>0</v>
      </c>
      <c r="N22" s="178">
        <f t="shared" si="13"/>
        <v>0</v>
      </c>
      <c r="O22" s="178">
        <f t="shared" si="13"/>
        <v>400</v>
      </c>
    </row>
    <row r="23" spans="1:46" ht="21.75" customHeight="1" x14ac:dyDescent="0.55000000000000004">
      <c r="B23" s="43"/>
      <c r="C23" s="75"/>
      <c r="D23" s="75"/>
      <c r="E23" s="75"/>
      <c r="F23" s="75"/>
      <c r="G23" s="75"/>
      <c r="H23" s="75"/>
      <c r="I23" s="75"/>
      <c r="J23" s="75"/>
      <c r="K23" s="75"/>
      <c r="L23" s="75"/>
      <c r="M23" s="75"/>
      <c r="N23" s="75"/>
      <c r="O23" s="75"/>
    </row>
    <row r="24" spans="1:46" ht="21.75" customHeight="1" x14ac:dyDescent="0.55000000000000004">
      <c r="A24" s="177" t="s">
        <v>236</v>
      </c>
      <c r="B24" s="43"/>
      <c r="C24" s="75"/>
      <c r="D24" s="75"/>
      <c r="E24" s="75"/>
      <c r="F24" s="75"/>
      <c r="G24" s="75"/>
      <c r="H24" s="75"/>
      <c r="I24" s="75"/>
      <c r="J24" s="75"/>
      <c r="K24" s="75"/>
      <c r="L24" s="75"/>
      <c r="M24" s="75"/>
      <c r="N24" s="75"/>
      <c r="O24" s="75"/>
    </row>
    <row r="25" spans="1:46" ht="21.75" customHeight="1" x14ac:dyDescent="0.55000000000000004">
      <c r="A25" s="3">
        <v>7078</v>
      </c>
      <c r="B25" s="43" t="str">
        <f>IF(ISTEXT(VLOOKUP(A25,'Chart of Accounts'!$B$5:$C$50,2,FALSE)),VLOOKUP(A25,'Chart of Accounts'!$B$5:$C$50,2,FALSE),"")</f>
        <v>Food Expense</v>
      </c>
      <c r="C25" s="76"/>
      <c r="D25" s="76"/>
      <c r="E25" s="76"/>
      <c r="F25" s="76"/>
      <c r="G25" s="76"/>
      <c r="H25" s="76"/>
      <c r="I25" s="76"/>
      <c r="J25" s="76"/>
      <c r="K25" s="76"/>
      <c r="L25" s="76"/>
      <c r="M25" s="76"/>
      <c r="N25" s="76"/>
      <c r="O25" s="75">
        <f t="shared" ref="O25:O26" si="14">SUM(C25:N25)</f>
        <v>0</v>
      </c>
      <c r="AA25" s="3" t="s">
        <v>170</v>
      </c>
      <c r="AB25" s="3" t="str">
        <f t="shared" ref="AB25:AB26" si="15">IF(A25="","",A25&amp;"-000000")</f>
        <v>7078-000000</v>
      </c>
      <c r="AC25" s="3">
        <v>913</v>
      </c>
      <c r="AD25" s="3" t="str">
        <f t="shared" ref="AD25:AD26" si="16">IF(LEN($O$1)=3,$O$1,IF(LEN($O$1)=2,0&amp;$O$1,IF(LEN($O$1)=1,0&amp;0&amp;$O$1,"ERROR")))</f>
        <v>035</v>
      </c>
      <c r="AG25" s="3">
        <v>110</v>
      </c>
      <c r="AH25" s="3" t="str">
        <f>Summary!$B$2</f>
        <v>USD</v>
      </c>
      <c r="AI25" s="3">
        <f t="shared" ref="AI25:AT26" si="17">IF(C25="",0,C25)</f>
        <v>0</v>
      </c>
      <c r="AJ25" s="3">
        <f t="shared" si="17"/>
        <v>0</v>
      </c>
      <c r="AK25" s="3">
        <f t="shared" si="17"/>
        <v>0</v>
      </c>
      <c r="AL25" s="3">
        <f t="shared" si="17"/>
        <v>0</v>
      </c>
      <c r="AM25" s="3">
        <f t="shared" si="17"/>
        <v>0</v>
      </c>
      <c r="AN25" s="3">
        <f t="shared" si="17"/>
        <v>0</v>
      </c>
      <c r="AO25" s="3">
        <f t="shared" si="17"/>
        <v>0</v>
      </c>
      <c r="AP25" s="3">
        <f t="shared" si="17"/>
        <v>0</v>
      </c>
      <c r="AQ25" s="3">
        <f t="shared" si="17"/>
        <v>0</v>
      </c>
      <c r="AR25" s="3">
        <f t="shared" si="17"/>
        <v>0</v>
      </c>
      <c r="AS25" s="3">
        <f t="shared" si="17"/>
        <v>0</v>
      </c>
      <c r="AT25" s="3">
        <f t="shared" si="17"/>
        <v>0</v>
      </c>
    </row>
    <row r="26" spans="1:46" ht="21.75" customHeight="1" x14ac:dyDescent="0.55000000000000004">
      <c r="A26" s="3">
        <v>7016</v>
      </c>
      <c r="B26" s="43" t="str">
        <f>IF(ISTEXT(VLOOKUP(A26,'Chart of Accounts'!$B$5:$C$50,2,FALSE)),VLOOKUP(A26,'Chart of Accounts'!$B$5:$C$50,2,FALSE),"")</f>
        <v>Meal Event Expense</v>
      </c>
      <c r="C26" s="76"/>
      <c r="D26" s="76"/>
      <c r="E26" s="76"/>
      <c r="F26" s="76"/>
      <c r="G26" s="76"/>
      <c r="H26" s="76"/>
      <c r="I26" s="76"/>
      <c r="J26" s="76"/>
      <c r="K26" s="76"/>
      <c r="L26" s="76"/>
      <c r="M26" s="76"/>
      <c r="N26" s="76"/>
      <c r="O26" s="75">
        <f t="shared" si="14"/>
        <v>0</v>
      </c>
      <c r="AA26" s="3" t="s">
        <v>170</v>
      </c>
      <c r="AB26" s="3" t="str">
        <f t="shared" si="15"/>
        <v>7016-000000</v>
      </c>
      <c r="AC26" s="3">
        <v>913</v>
      </c>
      <c r="AD26" s="3" t="str">
        <f t="shared" si="16"/>
        <v>035</v>
      </c>
      <c r="AG26" s="3">
        <v>110</v>
      </c>
      <c r="AH26" s="3" t="str">
        <f>Summary!$B$2</f>
        <v>USD</v>
      </c>
      <c r="AI26" s="3">
        <f t="shared" si="17"/>
        <v>0</v>
      </c>
      <c r="AJ26" s="3">
        <f t="shared" si="17"/>
        <v>0</v>
      </c>
      <c r="AK26" s="3">
        <f t="shared" si="17"/>
        <v>0</v>
      </c>
      <c r="AL26" s="3">
        <f t="shared" si="17"/>
        <v>0</v>
      </c>
      <c r="AM26" s="3">
        <f t="shared" si="17"/>
        <v>0</v>
      </c>
      <c r="AN26" s="3">
        <f t="shared" si="17"/>
        <v>0</v>
      </c>
      <c r="AO26" s="3">
        <f t="shared" si="17"/>
        <v>0</v>
      </c>
      <c r="AP26" s="3">
        <f t="shared" si="17"/>
        <v>0</v>
      </c>
      <c r="AQ26" s="3">
        <f t="shared" si="17"/>
        <v>0</v>
      </c>
      <c r="AR26" s="3">
        <f t="shared" si="17"/>
        <v>0</v>
      </c>
      <c r="AS26" s="3">
        <f t="shared" si="17"/>
        <v>0</v>
      </c>
      <c r="AT26" s="3">
        <f t="shared" si="17"/>
        <v>0</v>
      </c>
    </row>
    <row r="27" spans="1:46" ht="21.75" customHeight="1" x14ac:dyDescent="0.55000000000000004">
      <c r="A27" s="177" t="s">
        <v>308</v>
      </c>
      <c r="B27" s="43"/>
      <c r="C27" s="178">
        <f t="shared" ref="C27:O27" si="18">SUM(C25:C26)</f>
        <v>0</v>
      </c>
      <c r="D27" s="178">
        <f t="shared" si="18"/>
        <v>0</v>
      </c>
      <c r="E27" s="178">
        <f t="shared" si="18"/>
        <v>0</v>
      </c>
      <c r="F27" s="178">
        <f t="shared" si="18"/>
        <v>0</v>
      </c>
      <c r="G27" s="178">
        <f t="shared" si="18"/>
        <v>0</v>
      </c>
      <c r="H27" s="178">
        <f t="shared" si="18"/>
        <v>0</v>
      </c>
      <c r="I27" s="178">
        <f t="shared" si="18"/>
        <v>0</v>
      </c>
      <c r="J27" s="178">
        <f t="shared" si="18"/>
        <v>0</v>
      </c>
      <c r="K27" s="178">
        <f t="shared" si="18"/>
        <v>0</v>
      </c>
      <c r="L27" s="178">
        <f t="shared" si="18"/>
        <v>0</v>
      </c>
      <c r="M27" s="178">
        <f t="shared" si="18"/>
        <v>0</v>
      </c>
      <c r="N27" s="178">
        <f t="shared" si="18"/>
        <v>0</v>
      </c>
      <c r="O27" s="178">
        <f t="shared" si="18"/>
        <v>0</v>
      </c>
    </row>
    <row r="28" spans="1:46" ht="21.75" customHeight="1" x14ac:dyDescent="0.55000000000000004">
      <c r="B28" s="43"/>
      <c r="C28" s="180"/>
      <c r="D28" s="180"/>
      <c r="E28" s="180"/>
      <c r="F28" s="180"/>
      <c r="G28" s="180"/>
      <c r="H28" s="180"/>
      <c r="I28" s="180"/>
      <c r="J28" s="180"/>
      <c r="K28" s="180"/>
      <c r="L28" s="180"/>
      <c r="M28" s="180"/>
      <c r="N28" s="180"/>
      <c r="O28" s="180"/>
    </row>
    <row r="29" spans="1:46" ht="21.75" customHeight="1" x14ac:dyDescent="0.55000000000000004">
      <c r="A29" s="177" t="s">
        <v>238</v>
      </c>
      <c r="B29" s="43"/>
      <c r="C29" s="75"/>
      <c r="D29" s="75"/>
      <c r="E29" s="75"/>
      <c r="F29" s="75"/>
      <c r="G29" s="75"/>
      <c r="H29" s="75"/>
      <c r="I29" s="75"/>
      <c r="J29" s="75"/>
      <c r="K29" s="75"/>
      <c r="L29" s="75"/>
      <c r="M29" s="75"/>
      <c r="N29" s="75"/>
      <c r="O29" s="75"/>
    </row>
    <row r="30" spans="1:46" ht="21.75" customHeight="1" x14ac:dyDescent="0.55000000000000004">
      <c r="A30" s="3">
        <v>7078</v>
      </c>
      <c r="B30" s="43" t="str">
        <f>IF(ISTEXT(VLOOKUP(A30,'Chart of Accounts'!$B$5:$C$50,2,FALSE)),VLOOKUP(A30,'Chart of Accounts'!$B$5:$C$50,2,FALSE),"")</f>
        <v>Food Expense</v>
      </c>
      <c r="C30" s="76"/>
      <c r="D30" s="76"/>
      <c r="E30" s="76"/>
      <c r="F30" s="76"/>
      <c r="G30" s="76"/>
      <c r="H30" s="76"/>
      <c r="I30" s="76"/>
      <c r="J30" s="76"/>
      <c r="K30" s="76"/>
      <c r="L30" s="76"/>
      <c r="M30" s="76"/>
      <c r="N30" s="76"/>
      <c r="O30" s="75">
        <f t="shared" ref="O30:O31" si="19">SUM(C30:N30)</f>
        <v>0</v>
      </c>
      <c r="AA30" s="3" t="s">
        <v>170</v>
      </c>
      <c r="AB30" s="3" t="str">
        <f t="shared" ref="AB30:AB31" si="20">IF(A30="","",A30&amp;"-000000")</f>
        <v>7078-000000</v>
      </c>
      <c r="AC30" s="3">
        <v>914</v>
      </c>
      <c r="AD30" s="3" t="str">
        <f t="shared" ref="AD30:AD31" si="21">IF(LEN($O$1)=3,$O$1,IF(LEN($O$1)=2,0&amp;$O$1,IF(LEN($O$1)=1,0&amp;0&amp;$O$1,"ERROR")))</f>
        <v>035</v>
      </c>
      <c r="AG30" s="3">
        <v>110</v>
      </c>
      <c r="AH30" s="3" t="str">
        <f>Summary!$B$2</f>
        <v>USD</v>
      </c>
      <c r="AI30" s="3">
        <f t="shared" ref="AI30:AT31" si="22">IF(C30="",0,C30)</f>
        <v>0</v>
      </c>
      <c r="AJ30" s="3">
        <f t="shared" si="22"/>
        <v>0</v>
      </c>
      <c r="AK30" s="3">
        <f t="shared" si="22"/>
        <v>0</v>
      </c>
      <c r="AL30" s="3">
        <f t="shared" si="22"/>
        <v>0</v>
      </c>
      <c r="AM30" s="3">
        <f t="shared" si="22"/>
        <v>0</v>
      </c>
      <c r="AN30" s="3">
        <f t="shared" si="22"/>
        <v>0</v>
      </c>
      <c r="AO30" s="3">
        <f t="shared" si="22"/>
        <v>0</v>
      </c>
      <c r="AP30" s="3">
        <f t="shared" si="22"/>
        <v>0</v>
      </c>
      <c r="AQ30" s="3">
        <f t="shared" si="22"/>
        <v>0</v>
      </c>
      <c r="AR30" s="3">
        <f t="shared" si="22"/>
        <v>0</v>
      </c>
      <c r="AS30" s="3">
        <f t="shared" si="22"/>
        <v>0</v>
      </c>
      <c r="AT30" s="3">
        <f t="shared" si="22"/>
        <v>0</v>
      </c>
    </row>
    <row r="31" spans="1:46" ht="21.75" customHeight="1" x14ac:dyDescent="0.55000000000000004">
      <c r="A31" s="3">
        <v>7016</v>
      </c>
      <c r="B31" s="43" t="str">
        <f>IF(ISTEXT(VLOOKUP(A31,'Chart of Accounts'!$B$5:$C$50,2,FALSE)),VLOOKUP(A31,'Chart of Accounts'!$B$5:$C$50,2,FALSE),"")</f>
        <v>Meal Event Expense</v>
      </c>
      <c r="C31" s="76"/>
      <c r="D31" s="76"/>
      <c r="E31" s="76"/>
      <c r="F31" s="76"/>
      <c r="G31" s="76"/>
      <c r="H31" s="76"/>
      <c r="I31" s="76"/>
      <c r="J31" s="76"/>
      <c r="K31" s="76"/>
      <c r="L31" s="76"/>
      <c r="M31" s="76"/>
      <c r="N31" s="76"/>
      <c r="O31" s="75">
        <f t="shared" si="19"/>
        <v>0</v>
      </c>
      <c r="AA31" s="3" t="s">
        <v>170</v>
      </c>
      <c r="AB31" s="3" t="str">
        <f t="shared" si="20"/>
        <v>7016-000000</v>
      </c>
      <c r="AC31" s="3">
        <v>914</v>
      </c>
      <c r="AD31" s="3" t="str">
        <f t="shared" si="21"/>
        <v>035</v>
      </c>
      <c r="AG31" s="3">
        <v>110</v>
      </c>
      <c r="AH31" s="3" t="str">
        <f>Summary!$B$2</f>
        <v>USD</v>
      </c>
      <c r="AI31" s="3">
        <f t="shared" si="22"/>
        <v>0</v>
      </c>
      <c r="AJ31" s="3">
        <f t="shared" si="22"/>
        <v>0</v>
      </c>
      <c r="AK31" s="3">
        <f t="shared" si="22"/>
        <v>0</v>
      </c>
      <c r="AL31" s="3">
        <f t="shared" si="22"/>
        <v>0</v>
      </c>
      <c r="AM31" s="3">
        <f t="shared" si="22"/>
        <v>0</v>
      </c>
      <c r="AN31" s="3">
        <f t="shared" si="22"/>
        <v>0</v>
      </c>
      <c r="AO31" s="3">
        <f t="shared" si="22"/>
        <v>0</v>
      </c>
      <c r="AP31" s="3">
        <f t="shared" si="22"/>
        <v>0</v>
      </c>
      <c r="AQ31" s="3">
        <f t="shared" si="22"/>
        <v>0</v>
      </c>
      <c r="AR31" s="3">
        <f t="shared" si="22"/>
        <v>0</v>
      </c>
      <c r="AS31" s="3">
        <f t="shared" si="22"/>
        <v>0</v>
      </c>
      <c r="AT31" s="3">
        <f t="shared" si="22"/>
        <v>0</v>
      </c>
    </row>
    <row r="32" spans="1:46" ht="21.75" customHeight="1" x14ac:dyDescent="0.55000000000000004">
      <c r="A32" s="177" t="s">
        <v>309</v>
      </c>
      <c r="B32" s="43"/>
      <c r="C32" s="178">
        <f t="shared" ref="C32:O32" si="23">SUM(C30:C31)</f>
        <v>0</v>
      </c>
      <c r="D32" s="178">
        <f t="shared" si="23"/>
        <v>0</v>
      </c>
      <c r="E32" s="178">
        <f t="shared" si="23"/>
        <v>0</v>
      </c>
      <c r="F32" s="178">
        <f t="shared" si="23"/>
        <v>0</v>
      </c>
      <c r="G32" s="178">
        <f t="shared" si="23"/>
        <v>0</v>
      </c>
      <c r="H32" s="178">
        <f t="shared" si="23"/>
        <v>0</v>
      </c>
      <c r="I32" s="178">
        <f t="shared" si="23"/>
        <v>0</v>
      </c>
      <c r="J32" s="178">
        <f t="shared" si="23"/>
        <v>0</v>
      </c>
      <c r="K32" s="178">
        <f t="shared" si="23"/>
        <v>0</v>
      </c>
      <c r="L32" s="178">
        <f t="shared" si="23"/>
        <v>0</v>
      </c>
      <c r="M32" s="178">
        <f t="shared" si="23"/>
        <v>0</v>
      </c>
      <c r="N32" s="178">
        <f t="shared" si="23"/>
        <v>0</v>
      </c>
      <c r="O32" s="178">
        <f t="shared" si="23"/>
        <v>0</v>
      </c>
    </row>
    <row r="33" spans="1:46" ht="21.75" customHeight="1" x14ac:dyDescent="0.55000000000000004">
      <c r="B33" s="43"/>
      <c r="C33" s="75"/>
      <c r="D33" s="75"/>
      <c r="E33" s="75"/>
      <c r="F33" s="75"/>
      <c r="G33" s="75"/>
      <c r="H33" s="75"/>
      <c r="I33" s="75"/>
      <c r="J33" s="75"/>
      <c r="K33" s="75"/>
      <c r="L33" s="75"/>
      <c r="M33" s="75"/>
      <c r="N33" s="75"/>
      <c r="O33" s="75"/>
    </row>
    <row r="34" spans="1:46" ht="21.75" customHeight="1" x14ac:dyDescent="0.55000000000000004">
      <c r="A34" s="177" t="s">
        <v>239</v>
      </c>
      <c r="B34" s="43"/>
      <c r="C34" s="75"/>
      <c r="D34" s="75"/>
      <c r="E34" s="75"/>
      <c r="F34" s="75"/>
      <c r="G34" s="75"/>
      <c r="H34" s="75"/>
      <c r="I34" s="75"/>
      <c r="J34" s="75"/>
      <c r="K34" s="75"/>
      <c r="L34" s="75"/>
      <c r="M34" s="75"/>
      <c r="N34" s="75"/>
      <c r="O34" s="75"/>
    </row>
    <row r="35" spans="1:46" ht="21.75" customHeight="1" x14ac:dyDescent="0.55000000000000004">
      <c r="A35" s="3">
        <v>7078</v>
      </c>
      <c r="B35" s="43" t="str">
        <f>IF(ISTEXT(VLOOKUP(A35,'Chart of Accounts'!$B$5:$C$50,2,FALSE)),VLOOKUP(A35,'Chart of Accounts'!$B$5:$C$50,2,FALSE),"")</f>
        <v>Food Expense</v>
      </c>
      <c r="C35" s="76"/>
      <c r="D35" s="76"/>
      <c r="E35" s="76"/>
      <c r="F35" s="76"/>
      <c r="G35" s="76"/>
      <c r="H35" s="76"/>
      <c r="I35" s="76"/>
      <c r="J35" s="76"/>
      <c r="K35" s="76"/>
      <c r="L35" s="76"/>
      <c r="M35" s="76"/>
      <c r="N35" s="76"/>
      <c r="O35" s="75">
        <f t="shared" ref="O35:O36" si="24">SUM(C35:N35)</f>
        <v>0</v>
      </c>
      <c r="AA35" s="3" t="s">
        <v>170</v>
      </c>
      <c r="AB35" s="3" t="str">
        <f t="shared" ref="AB35:AB36" si="25">IF(A35="","",A35&amp;"-000000")</f>
        <v>7078-000000</v>
      </c>
      <c r="AC35" s="3">
        <v>915</v>
      </c>
      <c r="AD35" s="3" t="str">
        <f t="shared" ref="AD35:AD36" si="26">IF(LEN($O$1)=3,$O$1,IF(LEN($O$1)=2,0&amp;$O$1,IF(LEN($O$1)=1,0&amp;0&amp;$O$1,"ERROR")))</f>
        <v>035</v>
      </c>
      <c r="AG35" s="3">
        <v>110</v>
      </c>
      <c r="AH35" s="3" t="str">
        <f>Summary!$B$2</f>
        <v>USD</v>
      </c>
      <c r="AI35" s="3">
        <f t="shared" ref="AI35:AT36" si="27">IF(C35="",0,C35)</f>
        <v>0</v>
      </c>
      <c r="AJ35" s="3">
        <f t="shared" si="27"/>
        <v>0</v>
      </c>
      <c r="AK35" s="3">
        <f t="shared" si="27"/>
        <v>0</v>
      </c>
      <c r="AL35" s="3">
        <f t="shared" si="27"/>
        <v>0</v>
      </c>
      <c r="AM35" s="3">
        <f t="shared" si="27"/>
        <v>0</v>
      </c>
      <c r="AN35" s="3">
        <f t="shared" si="27"/>
        <v>0</v>
      </c>
      <c r="AO35" s="3">
        <f t="shared" si="27"/>
        <v>0</v>
      </c>
      <c r="AP35" s="3">
        <f t="shared" si="27"/>
        <v>0</v>
      </c>
      <c r="AQ35" s="3">
        <f t="shared" si="27"/>
        <v>0</v>
      </c>
      <c r="AR35" s="3">
        <f t="shared" si="27"/>
        <v>0</v>
      </c>
      <c r="AS35" s="3">
        <f t="shared" si="27"/>
        <v>0</v>
      </c>
      <c r="AT35" s="3">
        <f t="shared" si="27"/>
        <v>0</v>
      </c>
    </row>
    <row r="36" spans="1:46" ht="21.75" customHeight="1" x14ac:dyDescent="0.55000000000000004">
      <c r="A36" s="3">
        <v>7016</v>
      </c>
      <c r="B36" s="43" t="str">
        <f>IF(ISTEXT(VLOOKUP(A36,'Chart of Accounts'!$B$5:$C$50,2,FALSE)),VLOOKUP(A36,'Chart of Accounts'!$B$5:$C$50,2,FALSE),"")</f>
        <v>Meal Event Expense</v>
      </c>
      <c r="C36" s="76"/>
      <c r="D36" s="76"/>
      <c r="E36" s="76"/>
      <c r="F36" s="76"/>
      <c r="G36" s="76"/>
      <c r="H36" s="76"/>
      <c r="I36" s="76"/>
      <c r="J36" s="76"/>
      <c r="K36" s="76"/>
      <c r="L36" s="76"/>
      <c r="M36" s="76"/>
      <c r="N36" s="76"/>
      <c r="O36" s="75">
        <f t="shared" si="24"/>
        <v>0</v>
      </c>
      <c r="AA36" s="3" t="s">
        <v>170</v>
      </c>
      <c r="AB36" s="3" t="str">
        <f t="shared" si="25"/>
        <v>7016-000000</v>
      </c>
      <c r="AC36" s="3">
        <v>915</v>
      </c>
      <c r="AD36" s="3" t="str">
        <f t="shared" si="26"/>
        <v>035</v>
      </c>
      <c r="AG36" s="3">
        <v>110</v>
      </c>
      <c r="AH36" s="3" t="str">
        <f>Summary!$B$2</f>
        <v>USD</v>
      </c>
      <c r="AI36" s="3">
        <f t="shared" si="27"/>
        <v>0</v>
      </c>
      <c r="AJ36" s="3">
        <f t="shared" si="27"/>
        <v>0</v>
      </c>
      <c r="AK36" s="3">
        <f t="shared" si="27"/>
        <v>0</v>
      </c>
      <c r="AL36" s="3">
        <f t="shared" si="27"/>
        <v>0</v>
      </c>
      <c r="AM36" s="3">
        <f t="shared" si="27"/>
        <v>0</v>
      </c>
      <c r="AN36" s="3">
        <f t="shared" si="27"/>
        <v>0</v>
      </c>
      <c r="AO36" s="3">
        <f t="shared" si="27"/>
        <v>0</v>
      </c>
      <c r="AP36" s="3">
        <f t="shared" si="27"/>
        <v>0</v>
      </c>
      <c r="AQ36" s="3">
        <f t="shared" si="27"/>
        <v>0</v>
      </c>
      <c r="AR36" s="3">
        <f t="shared" si="27"/>
        <v>0</v>
      </c>
      <c r="AS36" s="3">
        <f t="shared" si="27"/>
        <v>0</v>
      </c>
      <c r="AT36" s="3">
        <f t="shared" si="27"/>
        <v>0</v>
      </c>
    </row>
    <row r="37" spans="1:46" ht="21.75" customHeight="1" x14ac:dyDescent="0.55000000000000004">
      <c r="A37" s="177" t="s">
        <v>310</v>
      </c>
      <c r="B37" s="43"/>
      <c r="C37" s="178">
        <f t="shared" ref="C37:O37" si="28">SUM(C35:C36)</f>
        <v>0</v>
      </c>
      <c r="D37" s="178">
        <f t="shared" si="28"/>
        <v>0</v>
      </c>
      <c r="E37" s="178">
        <f t="shared" si="28"/>
        <v>0</v>
      </c>
      <c r="F37" s="178">
        <f t="shared" si="28"/>
        <v>0</v>
      </c>
      <c r="G37" s="178">
        <f t="shared" si="28"/>
        <v>0</v>
      </c>
      <c r="H37" s="178">
        <f t="shared" si="28"/>
        <v>0</v>
      </c>
      <c r="I37" s="178">
        <f t="shared" si="28"/>
        <v>0</v>
      </c>
      <c r="J37" s="178">
        <f t="shared" si="28"/>
        <v>0</v>
      </c>
      <c r="K37" s="178">
        <f t="shared" si="28"/>
        <v>0</v>
      </c>
      <c r="L37" s="178">
        <f t="shared" si="28"/>
        <v>0</v>
      </c>
      <c r="M37" s="178">
        <f t="shared" si="28"/>
        <v>0</v>
      </c>
      <c r="N37" s="178">
        <f t="shared" si="28"/>
        <v>0</v>
      </c>
      <c r="O37" s="178">
        <f t="shared" si="28"/>
        <v>0</v>
      </c>
    </row>
    <row r="38" spans="1:46" ht="21.75" customHeight="1" x14ac:dyDescent="0.55000000000000004">
      <c r="B38" s="43"/>
      <c r="C38" s="180"/>
      <c r="D38" s="180"/>
      <c r="E38" s="180"/>
      <c r="F38" s="180"/>
      <c r="G38" s="180"/>
      <c r="H38" s="180"/>
      <c r="I38" s="180"/>
      <c r="J38" s="180"/>
      <c r="K38" s="180"/>
      <c r="L38" s="180"/>
      <c r="M38" s="180"/>
      <c r="N38" s="180"/>
      <c r="O38" s="180"/>
    </row>
    <row r="39" spans="1:46" ht="21.75" customHeight="1" x14ac:dyDescent="0.55000000000000004">
      <c r="A39" s="177" t="s">
        <v>240</v>
      </c>
      <c r="B39" s="43"/>
      <c r="C39" s="75"/>
      <c r="D39" s="75"/>
      <c r="E39" s="75"/>
      <c r="F39" s="75"/>
      <c r="G39" s="75"/>
      <c r="H39" s="75"/>
      <c r="I39" s="75"/>
      <c r="J39" s="75"/>
      <c r="K39" s="75"/>
      <c r="L39" s="75"/>
      <c r="M39" s="75"/>
      <c r="N39" s="75"/>
      <c r="O39" s="75"/>
    </row>
    <row r="40" spans="1:46" ht="21.75" customHeight="1" x14ac:dyDescent="0.55000000000000004">
      <c r="A40" s="3">
        <v>7078</v>
      </c>
      <c r="B40" s="43" t="str">
        <f>IF(ISTEXT(VLOOKUP(A40,'Chart of Accounts'!$B$5:$C$50,2,FALSE)),VLOOKUP(A40,'Chart of Accounts'!$B$5:$C$50,2,FALSE),"")</f>
        <v>Food Expense</v>
      </c>
      <c r="C40" s="76"/>
      <c r="D40" s="76"/>
      <c r="E40" s="76"/>
      <c r="F40" s="76"/>
      <c r="G40" s="76"/>
      <c r="H40" s="76"/>
      <c r="I40" s="76"/>
      <c r="J40" s="76"/>
      <c r="K40" s="76"/>
      <c r="L40" s="76"/>
      <c r="M40" s="76"/>
      <c r="N40" s="76"/>
      <c r="O40" s="75">
        <f t="shared" ref="O40:O41" si="29">SUM(C40:N40)</f>
        <v>0</v>
      </c>
      <c r="AA40" s="3" t="s">
        <v>170</v>
      </c>
      <c r="AB40" s="3" t="str">
        <f t="shared" ref="AB40:AB41" si="30">IF(A40="","",A40&amp;"-000000")</f>
        <v>7078-000000</v>
      </c>
      <c r="AC40" s="3">
        <v>916</v>
      </c>
      <c r="AD40" s="3" t="str">
        <f t="shared" ref="AD40:AD41" si="31">IF(LEN($O$1)=3,$O$1,IF(LEN($O$1)=2,0&amp;$O$1,IF(LEN($O$1)=1,0&amp;0&amp;$O$1,"ERROR")))</f>
        <v>035</v>
      </c>
      <c r="AG40" s="3">
        <v>110</v>
      </c>
      <c r="AH40" s="3" t="str">
        <f>Summary!$B$2</f>
        <v>USD</v>
      </c>
      <c r="AI40" s="3">
        <f t="shared" ref="AI40:AT41" si="32">IF(C40="",0,C40)</f>
        <v>0</v>
      </c>
      <c r="AJ40" s="3">
        <f t="shared" si="32"/>
        <v>0</v>
      </c>
      <c r="AK40" s="3">
        <f t="shared" si="32"/>
        <v>0</v>
      </c>
      <c r="AL40" s="3">
        <f t="shared" si="32"/>
        <v>0</v>
      </c>
      <c r="AM40" s="3">
        <f t="shared" si="32"/>
        <v>0</v>
      </c>
      <c r="AN40" s="3">
        <f t="shared" si="32"/>
        <v>0</v>
      </c>
      <c r="AO40" s="3">
        <f t="shared" si="32"/>
        <v>0</v>
      </c>
      <c r="AP40" s="3">
        <f t="shared" si="32"/>
        <v>0</v>
      </c>
      <c r="AQ40" s="3">
        <f t="shared" si="32"/>
        <v>0</v>
      </c>
      <c r="AR40" s="3">
        <f t="shared" si="32"/>
        <v>0</v>
      </c>
      <c r="AS40" s="3">
        <f t="shared" si="32"/>
        <v>0</v>
      </c>
      <c r="AT40" s="3">
        <f t="shared" si="32"/>
        <v>0</v>
      </c>
    </row>
    <row r="41" spans="1:46" ht="21.75" customHeight="1" x14ac:dyDescent="0.55000000000000004">
      <c r="A41" s="3">
        <v>7016</v>
      </c>
      <c r="B41" s="43" t="str">
        <f>IF(ISTEXT(VLOOKUP(A41,'Chart of Accounts'!$B$5:$C$50,2,FALSE)),VLOOKUP(A41,'Chart of Accounts'!$B$5:$C$50,2,FALSE),"")</f>
        <v>Meal Event Expense</v>
      </c>
      <c r="C41" s="76"/>
      <c r="D41" s="76"/>
      <c r="E41" s="76"/>
      <c r="F41" s="76"/>
      <c r="G41" s="76"/>
      <c r="H41" s="76"/>
      <c r="I41" s="76"/>
      <c r="J41" s="76"/>
      <c r="K41" s="76"/>
      <c r="L41" s="76"/>
      <c r="M41" s="76"/>
      <c r="N41" s="76"/>
      <c r="O41" s="75">
        <f t="shared" si="29"/>
        <v>0</v>
      </c>
      <c r="AA41" s="3" t="s">
        <v>170</v>
      </c>
      <c r="AB41" s="3" t="str">
        <f t="shared" si="30"/>
        <v>7016-000000</v>
      </c>
      <c r="AC41" s="3">
        <v>916</v>
      </c>
      <c r="AD41" s="3" t="str">
        <f t="shared" si="31"/>
        <v>035</v>
      </c>
      <c r="AG41" s="3">
        <v>110</v>
      </c>
      <c r="AH41" s="3" t="str">
        <f>Summary!$B$2</f>
        <v>USD</v>
      </c>
      <c r="AI41" s="3">
        <f t="shared" si="32"/>
        <v>0</v>
      </c>
      <c r="AJ41" s="3">
        <f t="shared" si="32"/>
        <v>0</v>
      </c>
      <c r="AK41" s="3">
        <f t="shared" si="32"/>
        <v>0</v>
      </c>
      <c r="AL41" s="3">
        <f t="shared" si="32"/>
        <v>0</v>
      </c>
      <c r="AM41" s="3">
        <f t="shared" si="32"/>
        <v>0</v>
      </c>
      <c r="AN41" s="3">
        <f t="shared" si="32"/>
        <v>0</v>
      </c>
      <c r="AO41" s="3">
        <f t="shared" si="32"/>
        <v>0</v>
      </c>
      <c r="AP41" s="3">
        <f t="shared" si="32"/>
        <v>0</v>
      </c>
      <c r="AQ41" s="3">
        <f t="shared" si="32"/>
        <v>0</v>
      </c>
      <c r="AR41" s="3">
        <f t="shared" si="32"/>
        <v>0</v>
      </c>
      <c r="AS41" s="3">
        <f t="shared" si="32"/>
        <v>0</v>
      </c>
      <c r="AT41" s="3">
        <f t="shared" si="32"/>
        <v>0</v>
      </c>
    </row>
    <row r="42" spans="1:46" ht="21.75" customHeight="1" x14ac:dyDescent="0.55000000000000004">
      <c r="A42" s="177" t="s">
        <v>311</v>
      </c>
      <c r="B42" s="43"/>
      <c r="C42" s="178">
        <f t="shared" ref="C42:O42" si="33">SUM(C40:C41)</f>
        <v>0</v>
      </c>
      <c r="D42" s="178">
        <f t="shared" si="33"/>
        <v>0</v>
      </c>
      <c r="E42" s="178">
        <f t="shared" si="33"/>
        <v>0</v>
      </c>
      <c r="F42" s="178">
        <f t="shared" si="33"/>
        <v>0</v>
      </c>
      <c r="G42" s="178">
        <f t="shared" si="33"/>
        <v>0</v>
      </c>
      <c r="H42" s="178">
        <f t="shared" si="33"/>
        <v>0</v>
      </c>
      <c r="I42" s="178">
        <f t="shared" si="33"/>
        <v>0</v>
      </c>
      <c r="J42" s="178">
        <f t="shared" si="33"/>
        <v>0</v>
      </c>
      <c r="K42" s="178">
        <f t="shared" si="33"/>
        <v>0</v>
      </c>
      <c r="L42" s="178">
        <f t="shared" si="33"/>
        <v>0</v>
      </c>
      <c r="M42" s="178">
        <f t="shared" si="33"/>
        <v>0</v>
      </c>
      <c r="N42" s="178">
        <f t="shared" si="33"/>
        <v>0</v>
      </c>
      <c r="O42" s="178">
        <f t="shared" si="33"/>
        <v>0</v>
      </c>
    </row>
    <row r="43" spans="1:46" ht="21.75" customHeight="1" x14ac:dyDescent="0.6">
      <c r="A43" s="179"/>
      <c r="B43" s="43"/>
      <c r="C43" s="75"/>
      <c r="D43" s="75"/>
      <c r="E43" s="75"/>
      <c r="F43" s="75"/>
      <c r="G43" s="75"/>
      <c r="H43" s="75"/>
      <c r="I43" s="75"/>
      <c r="J43" s="75"/>
      <c r="K43" s="75"/>
      <c r="L43" s="75"/>
      <c r="M43" s="75"/>
      <c r="N43" s="75"/>
      <c r="O43" s="75"/>
    </row>
    <row r="44" spans="1:46" ht="21.75" customHeight="1" x14ac:dyDescent="0.55000000000000004">
      <c r="A44" s="177" t="s">
        <v>241</v>
      </c>
      <c r="B44" s="43"/>
      <c r="C44" s="75"/>
      <c r="D44" s="75"/>
      <c r="E44" s="75"/>
      <c r="F44" s="75"/>
      <c r="G44" s="75"/>
      <c r="H44" s="75"/>
      <c r="I44" s="75"/>
      <c r="J44" s="75"/>
      <c r="K44" s="75"/>
      <c r="L44" s="75"/>
      <c r="M44" s="75"/>
      <c r="N44" s="75"/>
      <c r="O44" s="75"/>
    </row>
    <row r="45" spans="1:46" ht="21.75" customHeight="1" x14ac:dyDescent="0.55000000000000004">
      <c r="A45" s="3">
        <v>7078</v>
      </c>
      <c r="B45" s="43" t="str">
        <f>IF(ISTEXT(VLOOKUP(A45,'Chart of Accounts'!$B$5:$C$50,2,FALSE)),VLOOKUP(A45,'Chart of Accounts'!$B$5:$C$50,2,FALSE),"")</f>
        <v>Food Expense</v>
      </c>
      <c r="C45" s="76"/>
      <c r="D45" s="76"/>
      <c r="E45" s="76"/>
      <c r="F45" s="76"/>
      <c r="G45" s="76"/>
      <c r="H45" s="76"/>
      <c r="I45" s="76"/>
      <c r="J45" s="76"/>
      <c r="K45" s="76"/>
      <c r="L45" s="76"/>
      <c r="M45" s="76"/>
      <c r="N45" s="76"/>
      <c r="O45" s="75">
        <f t="shared" ref="O45:O46" si="34">SUM(C45:N45)</f>
        <v>0</v>
      </c>
      <c r="AA45" s="3" t="s">
        <v>170</v>
      </c>
      <c r="AB45" s="3" t="str">
        <f t="shared" ref="AB45:AB46" si="35">IF(A45="","",A45&amp;"-000000")</f>
        <v>7078-000000</v>
      </c>
      <c r="AC45" s="3">
        <v>917</v>
      </c>
      <c r="AD45" s="3" t="str">
        <f t="shared" ref="AD45:AD46" si="36">IF(LEN($O$1)=3,$O$1,IF(LEN($O$1)=2,0&amp;$O$1,IF(LEN($O$1)=1,0&amp;0&amp;$O$1,"ERROR")))</f>
        <v>035</v>
      </c>
      <c r="AG45" s="3">
        <v>110</v>
      </c>
      <c r="AH45" s="3" t="str">
        <f>Summary!$B$2</f>
        <v>USD</v>
      </c>
      <c r="AI45" s="3">
        <f t="shared" ref="AI45:AT46" si="37">IF(C45="",0,C45)</f>
        <v>0</v>
      </c>
      <c r="AJ45" s="3">
        <f t="shared" si="37"/>
        <v>0</v>
      </c>
      <c r="AK45" s="3">
        <f t="shared" si="37"/>
        <v>0</v>
      </c>
      <c r="AL45" s="3">
        <f t="shared" si="37"/>
        <v>0</v>
      </c>
      <c r="AM45" s="3">
        <f t="shared" si="37"/>
        <v>0</v>
      </c>
      <c r="AN45" s="3">
        <f t="shared" si="37"/>
        <v>0</v>
      </c>
      <c r="AO45" s="3">
        <f t="shared" si="37"/>
        <v>0</v>
      </c>
      <c r="AP45" s="3">
        <f t="shared" si="37"/>
        <v>0</v>
      </c>
      <c r="AQ45" s="3">
        <f t="shared" si="37"/>
        <v>0</v>
      </c>
      <c r="AR45" s="3">
        <f t="shared" si="37"/>
        <v>0</v>
      </c>
      <c r="AS45" s="3">
        <f t="shared" si="37"/>
        <v>0</v>
      </c>
      <c r="AT45" s="3">
        <f t="shared" si="37"/>
        <v>0</v>
      </c>
    </row>
    <row r="46" spans="1:46" ht="21.75" customHeight="1" x14ac:dyDescent="0.55000000000000004">
      <c r="A46" s="3">
        <v>7016</v>
      </c>
      <c r="B46" s="43" t="str">
        <f>IF(ISTEXT(VLOOKUP(A46,'Chart of Accounts'!$B$5:$C$50,2,FALSE)),VLOOKUP(A46,'Chart of Accounts'!$B$5:$C$50,2,FALSE),"")</f>
        <v>Meal Event Expense</v>
      </c>
      <c r="C46" s="76"/>
      <c r="D46" s="76"/>
      <c r="E46" s="76"/>
      <c r="F46" s="76"/>
      <c r="G46" s="76"/>
      <c r="H46" s="76"/>
      <c r="I46" s="76"/>
      <c r="J46" s="76"/>
      <c r="K46" s="76"/>
      <c r="L46" s="76"/>
      <c r="M46" s="76"/>
      <c r="N46" s="76"/>
      <c r="O46" s="75">
        <f t="shared" si="34"/>
        <v>0</v>
      </c>
      <c r="AA46" s="3" t="s">
        <v>170</v>
      </c>
      <c r="AB46" s="3" t="str">
        <f t="shared" si="35"/>
        <v>7016-000000</v>
      </c>
      <c r="AC46" s="3">
        <v>917</v>
      </c>
      <c r="AD46" s="3" t="str">
        <f t="shared" si="36"/>
        <v>035</v>
      </c>
      <c r="AG46" s="3">
        <v>110</v>
      </c>
      <c r="AH46" s="3" t="str">
        <f>Summary!$B$2</f>
        <v>USD</v>
      </c>
      <c r="AI46" s="3">
        <f t="shared" si="37"/>
        <v>0</v>
      </c>
      <c r="AJ46" s="3">
        <f t="shared" si="37"/>
        <v>0</v>
      </c>
      <c r="AK46" s="3">
        <f t="shared" si="37"/>
        <v>0</v>
      </c>
      <c r="AL46" s="3">
        <f t="shared" si="37"/>
        <v>0</v>
      </c>
      <c r="AM46" s="3">
        <f t="shared" si="37"/>
        <v>0</v>
      </c>
      <c r="AN46" s="3">
        <f t="shared" si="37"/>
        <v>0</v>
      </c>
      <c r="AO46" s="3">
        <f t="shared" si="37"/>
        <v>0</v>
      </c>
      <c r="AP46" s="3">
        <f t="shared" si="37"/>
        <v>0</v>
      </c>
      <c r="AQ46" s="3">
        <f t="shared" si="37"/>
        <v>0</v>
      </c>
      <c r="AR46" s="3">
        <f t="shared" si="37"/>
        <v>0</v>
      </c>
      <c r="AS46" s="3">
        <f t="shared" si="37"/>
        <v>0</v>
      </c>
      <c r="AT46" s="3">
        <f t="shared" si="37"/>
        <v>0</v>
      </c>
    </row>
    <row r="47" spans="1:46" ht="21.75" customHeight="1" x14ac:dyDescent="0.55000000000000004">
      <c r="A47" s="177" t="s">
        <v>312</v>
      </c>
      <c r="B47" s="43"/>
      <c r="C47" s="178">
        <f t="shared" ref="C47:O47" si="38">SUM(C45:C46)</f>
        <v>0</v>
      </c>
      <c r="D47" s="178">
        <f t="shared" si="38"/>
        <v>0</v>
      </c>
      <c r="E47" s="178">
        <f t="shared" si="38"/>
        <v>0</v>
      </c>
      <c r="F47" s="178">
        <f t="shared" si="38"/>
        <v>0</v>
      </c>
      <c r="G47" s="178">
        <f t="shared" si="38"/>
        <v>0</v>
      </c>
      <c r="H47" s="178">
        <f t="shared" si="38"/>
        <v>0</v>
      </c>
      <c r="I47" s="178">
        <f t="shared" si="38"/>
        <v>0</v>
      </c>
      <c r="J47" s="178">
        <f t="shared" si="38"/>
        <v>0</v>
      </c>
      <c r="K47" s="178">
        <f t="shared" si="38"/>
        <v>0</v>
      </c>
      <c r="L47" s="178">
        <f t="shared" si="38"/>
        <v>0</v>
      </c>
      <c r="M47" s="178">
        <f t="shared" si="38"/>
        <v>0</v>
      </c>
      <c r="N47" s="178">
        <f t="shared" si="38"/>
        <v>0</v>
      </c>
      <c r="O47" s="178">
        <f t="shared" si="38"/>
        <v>0</v>
      </c>
    </row>
    <row r="48" spans="1:46" ht="21.75" customHeight="1" x14ac:dyDescent="0.55000000000000004">
      <c r="B48" s="43"/>
      <c r="C48" s="75"/>
      <c r="D48" s="75"/>
      <c r="E48" s="75"/>
      <c r="F48" s="75"/>
      <c r="G48" s="75"/>
      <c r="H48" s="75"/>
      <c r="I48" s="75"/>
      <c r="J48" s="75"/>
      <c r="K48" s="75"/>
      <c r="L48" s="75"/>
      <c r="M48" s="75"/>
      <c r="N48" s="75"/>
      <c r="O48" s="75"/>
    </row>
    <row r="49" spans="1:46" ht="21.75" customHeight="1" x14ac:dyDescent="0.55000000000000004">
      <c r="A49" s="177" t="s">
        <v>278</v>
      </c>
      <c r="B49" s="43"/>
      <c r="C49" s="75"/>
      <c r="D49" s="75"/>
      <c r="E49" s="75"/>
      <c r="F49" s="75"/>
      <c r="G49" s="75"/>
      <c r="H49" s="75"/>
      <c r="I49" s="75"/>
      <c r="J49" s="75"/>
      <c r="K49" s="75"/>
      <c r="L49" s="75"/>
      <c r="M49" s="75"/>
      <c r="N49" s="75"/>
      <c r="O49" s="75"/>
    </row>
    <row r="50" spans="1:46" ht="21.75" customHeight="1" x14ac:dyDescent="0.55000000000000004">
      <c r="A50" s="3">
        <v>7078</v>
      </c>
      <c r="B50" s="43" t="str">
        <f>IF(ISTEXT(VLOOKUP(A50,'Chart of Accounts'!$B$5:$C$50,2,FALSE)),VLOOKUP(A50,'Chart of Accounts'!$B$5:$C$50,2,FALSE),"")</f>
        <v>Food Expense</v>
      </c>
      <c r="C50" s="76"/>
      <c r="D50" s="76"/>
      <c r="E50" s="76"/>
      <c r="F50" s="76"/>
      <c r="G50" s="76"/>
      <c r="H50" s="76"/>
      <c r="I50" s="76"/>
      <c r="J50" s="76"/>
      <c r="K50" s="76"/>
      <c r="L50" s="76"/>
      <c r="M50" s="76"/>
      <c r="N50" s="76"/>
      <c r="O50" s="75">
        <f t="shared" ref="O50:O51" si="39">SUM(C50:N50)</f>
        <v>0</v>
      </c>
      <c r="AA50" s="3" t="s">
        <v>170</v>
      </c>
      <c r="AB50" s="3" t="str">
        <f t="shared" ref="AB50:AB51" si="40">IF(A50="","",A50&amp;"-000000")</f>
        <v>7078-000000</v>
      </c>
      <c r="AC50" s="3">
        <v>918</v>
      </c>
      <c r="AD50" s="3" t="str">
        <f t="shared" ref="AD50:AD51" si="41">IF(LEN($O$1)=3,$O$1,IF(LEN($O$1)=2,0&amp;$O$1,IF(LEN($O$1)=1,0&amp;0&amp;$O$1,"ERROR")))</f>
        <v>035</v>
      </c>
      <c r="AG50" s="3">
        <v>110</v>
      </c>
      <c r="AH50" s="3" t="str">
        <f>Summary!$B$2</f>
        <v>USD</v>
      </c>
      <c r="AI50" s="3">
        <f t="shared" ref="AI50:AT51" si="42">IF(C50="",0,C50)</f>
        <v>0</v>
      </c>
      <c r="AJ50" s="3">
        <f t="shared" si="42"/>
        <v>0</v>
      </c>
      <c r="AK50" s="3">
        <f t="shared" si="42"/>
        <v>0</v>
      </c>
      <c r="AL50" s="3">
        <f t="shared" si="42"/>
        <v>0</v>
      </c>
      <c r="AM50" s="3">
        <f t="shared" si="42"/>
        <v>0</v>
      </c>
      <c r="AN50" s="3">
        <f t="shared" si="42"/>
        <v>0</v>
      </c>
      <c r="AO50" s="3">
        <f t="shared" si="42"/>
        <v>0</v>
      </c>
      <c r="AP50" s="3">
        <f t="shared" si="42"/>
        <v>0</v>
      </c>
      <c r="AQ50" s="3">
        <f t="shared" si="42"/>
        <v>0</v>
      </c>
      <c r="AR50" s="3">
        <f t="shared" si="42"/>
        <v>0</v>
      </c>
      <c r="AS50" s="3">
        <f t="shared" si="42"/>
        <v>0</v>
      </c>
      <c r="AT50" s="3">
        <f t="shared" si="42"/>
        <v>0</v>
      </c>
    </row>
    <row r="51" spans="1:46" ht="21.75" customHeight="1" x14ac:dyDescent="0.55000000000000004">
      <c r="A51" s="3">
        <v>7016</v>
      </c>
      <c r="B51" s="43" t="str">
        <f>IF(ISTEXT(VLOOKUP(A51,'Chart of Accounts'!$B$5:$C$50,2,FALSE)),VLOOKUP(A51,'Chart of Accounts'!$B$5:$C$50,2,FALSE),"")</f>
        <v>Meal Event Expense</v>
      </c>
      <c r="C51" s="76"/>
      <c r="D51" s="76"/>
      <c r="E51" s="76"/>
      <c r="F51" s="76"/>
      <c r="G51" s="76"/>
      <c r="H51" s="76"/>
      <c r="I51" s="76"/>
      <c r="J51" s="76"/>
      <c r="K51" s="76"/>
      <c r="L51" s="76"/>
      <c r="M51" s="76"/>
      <c r="N51" s="76"/>
      <c r="O51" s="75">
        <f t="shared" si="39"/>
        <v>0</v>
      </c>
      <c r="AA51" s="3" t="s">
        <v>170</v>
      </c>
      <c r="AB51" s="3" t="str">
        <f t="shared" si="40"/>
        <v>7016-000000</v>
      </c>
      <c r="AC51" s="3">
        <v>918</v>
      </c>
      <c r="AD51" s="3" t="str">
        <f t="shared" si="41"/>
        <v>035</v>
      </c>
      <c r="AG51" s="3">
        <v>110</v>
      </c>
      <c r="AH51" s="3" t="str">
        <f>Summary!$B$2</f>
        <v>USD</v>
      </c>
      <c r="AI51" s="3">
        <f t="shared" si="42"/>
        <v>0</v>
      </c>
      <c r="AJ51" s="3">
        <f t="shared" si="42"/>
        <v>0</v>
      </c>
      <c r="AK51" s="3">
        <f t="shared" si="42"/>
        <v>0</v>
      </c>
      <c r="AL51" s="3">
        <f t="shared" si="42"/>
        <v>0</v>
      </c>
      <c r="AM51" s="3">
        <f t="shared" si="42"/>
        <v>0</v>
      </c>
      <c r="AN51" s="3">
        <f t="shared" si="42"/>
        <v>0</v>
      </c>
      <c r="AO51" s="3">
        <f t="shared" si="42"/>
        <v>0</v>
      </c>
      <c r="AP51" s="3">
        <f t="shared" si="42"/>
        <v>0</v>
      </c>
      <c r="AQ51" s="3">
        <f t="shared" si="42"/>
        <v>0</v>
      </c>
      <c r="AR51" s="3">
        <f t="shared" si="42"/>
        <v>0</v>
      </c>
      <c r="AS51" s="3">
        <f t="shared" si="42"/>
        <v>0</v>
      </c>
      <c r="AT51" s="3">
        <f t="shared" si="42"/>
        <v>0</v>
      </c>
    </row>
    <row r="52" spans="1:46" ht="21.75" customHeight="1" x14ac:dyDescent="0.55000000000000004">
      <c r="A52" s="177" t="s">
        <v>278</v>
      </c>
      <c r="B52" s="43" t="s">
        <v>313</v>
      </c>
      <c r="C52" s="178">
        <f t="shared" ref="C52:O52" si="43">SUM(C50:C51)</f>
        <v>0</v>
      </c>
      <c r="D52" s="178">
        <f t="shared" si="43"/>
        <v>0</v>
      </c>
      <c r="E52" s="178">
        <f t="shared" si="43"/>
        <v>0</v>
      </c>
      <c r="F52" s="178">
        <f t="shared" si="43"/>
        <v>0</v>
      </c>
      <c r="G52" s="178">
        <f t="shared" si="43"/>
        <v>0</v>
      </c>
      <c r="H52" s="178">
        <f t="shared" si="43"/>
        <v>0</v>
      </c>
      <c r="I52" s="178">
        <f t="shared" si="43"/>
        <v>0</v>
      </c>
      <c r="J52" s="178">
        <f t="shared" si="43"/>
        <v>0</v>
      </c>
      <c r="K52" s="178">
        <f t="shared" si="43"/>
        <v>0</v>
      </c>
      <c r="L52" s="178">
        <f t="shared" si="43"/>
        <v>0</v>
      </c>
      <c r="M52" s="178">
        <f t="shared" si="43"/>
        <v>0</v>
      </c>
      <c r="N52" s="178">
        <f t="shared" si="43"/>
        <v>0</v>
      </c>
      <c r="O52" s="178">
        <f t="shared" si="43"/>
        <v>0</v>
      </c>
    </row>
    <row r="53" spans="1:46" ht="21.75" customHeight="1" x14ac:dyDescent="0.55000000000000004">
      <c r="B53" s="43"/>
      <c r="C53" s="75"/>
      <c r="D53" s="75"/>
      <c r="E53" s="75"/>
      <c r="F53" s="75"/>
      <c r="G53" s="75"/>
      <c r="H53" s="75"/>
      <c r="I53" s="75"/>
      <c r="J53" s="75"/>
      <c r="K53" s="75"/>
      <c r="L53" s="75"/>
      <c r="M53" s="75"/>
      <c r="N53" s="75"/>
      <c r="O53" s="75"/>
    </row>
    <row r="54" spans="1:46" ht="21.75" customHeight="1" x14ac:dyDescent="0.55000000000000004">
      <c r="A54" s="177" t="s">
        <v>282</v>
      </c>
      <c r="B54" s="43"/>
      <c r="C54" s="75"/>
      <c r="D54" s="75"/>
      <c r="E54" s="75"/>
      <c r="F54" s="75"/>
      <c r="G54" s="75"/>
      <c r="H54" s="75"/>
      <c r="I54" s="75"/>
      <c r="J54" s="75"/>
      <c r="K54" s="75"/>
      <c r="L54" s="75"/>
      <c r="M54" s="75"/>
      <c r="N54" s="75"/>
      <c r="O54" s="75"/>
    </row>
    <row r="55" spans="1:46" ht="21.75" customHeight="1" x14ac:dyDescent="0.55000000000000004">
      <c r="A55" s="3">
        <v>7078</v>
      </c>
      <c r="B55" s="43" t="str">
        <f>IF(ISTEXT(VLOOKUP(A55,'Chart of Accounts'!$B$5:$C$50,2,FALSE)),VLOOKUP(A55,'Chart of Accounts'!$B$5:$C$50,2,FALSE),"")</f>
        <v>Food Expense</v>
      </c>
      <c r="C55" s="76"/>
      <c r="D55" s="76"/>
      <c r="E55" s="76"/>
      <c r="F55" s="76"/>
      <c r="G55" s="76"/>
      <c r="H55" s="76"/>
      <c r="I55" s="76"/>
      <c r="J55" s="76"/>
      <c r="K55" s="76"/>
      <c r="L55" s="76"/>
      <c r="M55" s="76"/>
      <c r="N55" s="76"/>
      <c r="O55" s="75">
        <f t="shared" ref="O55:O56" si="44">SUM(C55:N55)</f>
        <v>0</v>
      </c>
      <c r="AA55" s="3" t="s">
        <v>170</v>
      </c>
      <c r="AB55" s="3" t="str">
        <f t="shared" ref="AB55:AB56" si="45">IF(A55="","",A55&amp;"-000000")</f>
        <v>7078-000000</v>
      </c>
      <c r="AC55" s="3">
        <v>919</v>
      </c>
      <c r="AD55" s="3" t="str">
        <f t="shared" ref="AD55:AD56" si="46">IF(LEN($O$1)=3,$O$1,IF(LEN($O$1)=2,0&amp;$O$1,IF(LEN($O$1)=1,0&amp;0&amp;$O$1,"ERROR")))</f>
        <v>035</v>
      </c>
      <c r="AG55" s="3">
        <v>110</v>
      </c>
      <c r="AH55" s="3" t="str">
        <f>Summary!$B$2</f>
        <v>USD</v>
      </c>
      <c r="AI55" s="3">
        <f t="shared" ref="AI55:AI56" si="47">IF(C55="",0,C55)</f>
        <v>0</v>
      </c>
      <c r="AJ55" s="3">
        <f t="shared" ref="AJ55:AJ56" si="48">IF(D55="",0,D55)</f>
        <v>0</v>
      </c>
      <c r="AK55" s="3">
        <f t="shared" ref="AK55:AK56" si="49">IF(E55="",0,E55)</f>
        <v>0</v>
      </c>
      <c r="AL55" s="3">
        <f t="shared" ref="AL55:AL56" si="50">IF(F55="",0,F55)</f>
        <v>0</v>
      </c>
      <c r="AM55" s="3">
        <f t="shared" ref="AM55:AM56" si="51">IF(G55="",0,G55)</f>
        <v>0</v>
      </c>
      <c r="AN55" s="3">
        <f t="shared" ref="AN55:AN56" si="52">IF(H55="",0,H55)</f>
        <v>0</v>
      </c>
      <c r="AO55" s="3">
        <f t="shared" ref="AO55:AO56" si="53">IF(I55="",0,I55)</f>
        <v>0</v>
      </c>
      <c r="AP55" s="3">
        <f t="shared" ref="AP55:AP56" si="54">IF(J55="",0,J55)</f>
        <v>0</v>
      </c>
      <c r="AQ55" s="3">
        <f t="shared" ref="AQ55:AQ56" si="55">IF(K55="",0,K55)</f>
        <v>0</v>
      </c>
      <c r="AR55" s="3">
        <f t="shared" ref="AR55:AR56" si="56">IF(L55="",0,L55)</f>
        <v>0</v>
      </c>
      <c r="AS55" s="3">
        <f t="shared" ref="AS55:AS56" si="57">IF(M55="",0,M55)</f>
        <v>0</v>
      </c>
      <c r="AT55" s="3">
        <f t="shared" ref="AT55:AT56" si="58">IF(N55="",0,N55)</f>
        <v>0</v>
      </c>
    </row>
    <row r="56" spans="1:46" ht="21.75" customHeight="1" x14ac:dyDescent="0.55000000000000004">
      <c r="A56" s="3">
        <v>7016</v>
      </c>
      <c r="B56" s="43" t="str">
        <f>IF(ISTEXT(VLOOKUP(A56,'Chart of Accounts'!$B$5:$C$50,2,FALSE)),VLOOKUP(A56,'Chart of Accounts'!$B$5:$C$50,2,FALSE),"")</f>
        <v>Meal Event Expense</v>
      </c>
      <c r="C56" s="76"/>
      <c r="D56" s="76"/>
      <c r="E56" s="76"/>
      <c r="F56" s="76"/>
      <c r="G56" s="76"/>
      <c r="H56" s="76"/>
      <c r="I56" s="76"/>
      <c r="J56" s="76"/>
      <c r="K56" s="76"/>
      <c r="L56" s="76"/>
      <c r="M56" s="76"/>
      <c r="N56" s="76"/>
      <c r="O56" s="75">
        <f t="shared" si="44"/>
        <v>0</v>
      </c>
      <c r="AA56" s="3" t="s">
        <v>170</v>
      </c>
      <c r="AB56" s="3" t="str">
        <f t="shared" si="45"/>
        <v>7016-000000</v>
      </c>
      <c r="AC56" s="3">
        <v>919</v>
      </c>
      <c r="AD56" s="3" t="str">
        <f t="shared" si="46"/>
        <v>035</v>
      </c>
      <c r="AG56" s="3">
        <v>110</v>
      </c>
      <c r="AH56" s="3" t="str">
        <f>Summary!$B$2</f>
        <v>USD</v>
      </c>
      <c r="AI56" s="3">
        <f t="shared" si="47"/>
        <v>0</v>
      </c>
      <c r="AJ56" s="3">
        <f t="shared" si="48"/>
        <v>0</v>
      </c>
      <c r="AK56" s="3">
        <f t="shared" si="49"/>
        <v>0</v>
      </c>
      <c r="AL56" s="3">
        <f t="shared" si="50"/>
        <v>0</v>
      </c>
      <c r="AM56" s="3">
        <f t="shared" si="51"/>
        <v>0</v>
      </c>
      <c r="AN56" s="3">
        <f t="shared" si="52"/>
        <v>0</v>
      </c>
      <c r="AO56" s="3">
        <f t="shared" si="53"/>
        <v>0</v>
      </c>
      <c r="AP56" s="3">
        <f t="shared" si="54"/>
        <v>0</v>
      </c>
      <c r="AQ56" s="3">
        <f t="shared" si="55"/>
        <v>0</v>
      </c>
      <c r="AR56" s="3">
        <f t="shared" si="56"/>
        <v>0</v>
      </c>
      <c r="AS56" s="3">
        <f t="shared" si="57"/>
        <v>0</v>
      </c>
      <c r="AT56" s="3">
        <f t="shared" si="58"/>
        <v>0</v>
      </c>
    </row>
    <row r="57" spans="1:46" ht="21.75" customHeight="1" x14ac:dyDescent="0.55000000000000004">
      <c r="A57" s="177" t="s">
        <v>314</v>
      </c>
      <c r="B57" s="43"/>
      <c r="C57" s="178">
        <f t="shared" ref="C57:O57" si="59">SUM(C55:C56)</f>
        <v>0</v>
      </c>
      <c r="D57" s="178">
        <f t="shared" si="59"/>
        <v>0</v>
      </c>
      <c r="E57" s="178">
        <f t="shared" si="59"/>
        <v>0</v>
      </c>
      <c r="F57" s="178">
        <f t="shared" si="59"/>
        <v>0</v>
      </c>
      <c r="G57" s="178">
        <f t="shared" si="59"/>
        <v>0</v>
      </c>
      <c r="H57" s="178">
        <f t="shared" si="59"/>
        <v>0</v>
      </c>
      <c r="I57" s="178">
        <f t="shared" si="59"/>
        <v>0</v>
      </c>
      <c r="J57" s="178">
        <f t="shared" si="59"/>
        <v>0</v>
      </c>
      <c r="K57" s="178">
        <f t="shared" si="59"/>
        <v>0</v>
      </c>
      <c r="L57" s="178">
        <f t="shared" si="59"/>
        <v>0</v>
      </c>
      <c r="M57" s="178">
        <f t="shared" si="59"/>
        <v>0</v>
      </c>
      <c r="N57" s="178">
        <f t="shared" si="59"/>
        <v>0</v>
      </c>
      <c r="O57" s="178">
        <f t="shared" si="59"/>
        <v>0</v>
      </c>
    </row>
    <row r="58" spans="1:46" ht="21.75" customHeight="1" x14ac:dyDescent="0.55000000000000004">
      <c r="B58" s="43"/>
      <c r="C58" s="75"/>
      <c r="D58" s="75"/>
      <c r="E58" s="75"/>
      <c r="F58" s="75"/>
      <c r="G58" s="75"/>
      <c r="H58" s="75"/>
      <c r="I58" s="75"/>
      <c r="J58" s="75"/>
      <c r="K58" s="75"/>
      <c r="L58" s="75"/>
      <c r="M58" s="75"/>
      <c r="N58" s="75"/>
      <c r="O58" s="75"/>
    </row>
    <row r="59" spans="1:46" ht="21.75" customHeight="1" x14ac:dyDescent="0.55000000000000004">
      <c r="A59" s="177" t="s">
        <v>276</v>
      </c>
      <c r="B59" s="43"/>
      <c r="C59" s="75"/>
      <c r="D59" s="75"/>
      <c r="E59" s="75"/>
      <c r="F59" s="75"/>
      <c r="G59" s="75"/>
      <c r="H59" s="75"/>
      <c r="I59" s="75"/>
      <c r="J59" s="75"/>
      <c r="K59" s="75"/>
      <c r="L59" s="75"/>
      <c r="M59" s="75"/>
      <c r="N59" s="75"/>
      <c r="O59" s="75"/>
    </row>
    <row r="60" spans="1:46" ht="21.75" customHeight="1" x14ac:dyDescent="0.55000000000000004">
      <c r="A60" s="3">
        <v>7078</v>
      </c>
      <c r="B60" s="43" t="str">
        <f>IF(ISTEXT(VLOOKUP(A60,'Chart of Accounts'!$B$5:$C$50,2,FALSE)),VLOOKUP(A60,'Chart of Accounts'!$B$5:$C$50,2,FALSE),"")</f>
        <v>Food Expense</v>
      </c>
      <c r="C60" s="76"/>
      <c r="D60" s="76"/>
      <c r="E60" s="76"/>
      <c r="F60" s="76"/>
      <c r="G60" s="76"/>
      <c r="H60" s="76"/>
      <c r="I60" s="76"/>
      <c r="J60" s="76"/>
      <c r="K60" s="76"/>
      <c r="L60" s="76"/>
      <c r="M60" s="76"/>
      <c r="N60" s="76"/>
      <c r="O60" s="75">
        <f t="shared" ref="O60:O61" si="60">SUM(C60:N60)</f>
        <v>0</v>
      </c>
      <c r="AA60" s="3" t="s">
        <v>170</v>
      </c>
      <c r="AB60" s="3" t="str">
        <f t="shared" ref="AB60:AB61" si="61">IF(A60="","",A60&amp;"-000000")</f>
        <v>7078-000000</v>
      </c>
      <c r="AC60" s="3">
        <v>920</v>
      </c>
      <c r="AD60" s="3" t="str">
        <f t="shared" ref="AD60:AD61" si="62">IF(LEN($O$1)=3,$O$1,IF(LEN($O$1)=2,0&amp;$O$1,IF(LEN($O$1)=1,0&amp;0&amp;$O$1,"ERROR")))</f>
        <v>035</v>
      </c>
      <c r="AG60" s="3">
        <v>110</v>
      </c>
      <c r="AH60" s="3" t="str">
        <f>Summary!$B$2</f>
        <v>USD</v>
      </c>
      <c r="AI60" s="3">
        <f t="shared" ref="AI60:AT61" si="63">IF(C60="",0,C60)</f>
        <v>0</v>
      </c>
      <c r="AJ60" s="3">
        <f t="shared" si="63"/>
        <v>0</v>
      </c>
      <c r="AK60" s="3">
        <f t="shared" si="63"/>
        <v>0</v>
      </c>
      <c r="AL60" s="3">
        <f t="shared" si="63"/>
        <v>0</v>
      </c>
      <c r="AM60" s="3">
        <f t="shared" si="63"/>
        <v>0</v>
      </c>
      <c r="AN60" s="3">
        <f t="shared" si="63"/>
        <v>0</v>
      </c>
      <c r="AO60" s="3">
        <f t="shared" si="63"/>
        <v>0</v>
      </c>
      <c r="AP60" s="3">
        <f t="shared" si="63"/>
        <v>0</v>
      </c>
      <c r="AQ60" s="3">
        <f t="shared" si="63"/>
        <v>0</v>
      </c>
      <c r="AR60" s="3">
        <f t="shared" si="63"/>
        <v>0</v>
      </c>
      <c r="AS60" s="3">
        <f t="shared" si="63"/>
        <v>0</v>
      </c>
      <c r="AT60" s="3">
        <f t="shared" si="63"/>
        <v>0</v>
      </c>
    </row>
    <row r="61" spans="1:46" ht="21.75" customHeight="1" x14ac:dyDescent="0.55000000000000004">
      <c r="A61" s="3">
        <v>7016</v>
      </c>
      <c r="B61" s="43" t="str">
        <f>IF(ISTEXT(VLOOKUP(A61,'Chart of Accounts'!$B$5:$C$50,2,FALSE)),VLOOKUP(A61,'Chart of Accounts'!$B$5:$C$50,2,FALSE),"")</f>
        <v>Meal Event Expense</v>
      </c>
      <c r="C61" s="76"/>
      <c r="D61" s="76"/>
      <c r="E61" s="76"/>
      <c r="F61" s="76"/>
      <c r="G61" s="76"/>
      <c r="H61" s="76"/>
      <c r="I61" s="76"/>
      <c r="J61" s="76"/>
      <c r="K61" s="76"/>
      <c r="L61" s="76"/>
      <c r="M61" s="76"/>
      <c r="N61" s="76"/>
      <c r="O61" s="75">
        <f t="shared" si="60"/>
        <v>0</v>
      </c>
      <c r="AA61" s="3" t="s">
        <v>170</v>
      </c>
      <c r="AB61" s="3" t="str">
        <f t="shared" si="61"/>
        <v>7016-000000</v>
      </c>
      <c r="AC61" s="3">
        <v>920</v>
      </c>
      <c r="AD61" s="3" t="str">
        <f t="shared" si="62"/>
        <v>035</v>
      </c>
      <c r="AG61" s="3">
        <v>110</v>
      </c>
      <c r="AH61" s="3" t="str">
        <f>Summary!$B$2</f>
        <v>USD</v>
      </c>
      <c r="AI61" s="3">
        <f t="shared" si="63"/>
        <v>0</v>
      </c>
      <c r="AJ61" s="3">
        <f t="shared" si="63"/>
        <v>0</v>
      </c>
      <c r="AK61" s="3">
        <f t="shared" si="63"/>
        <v>0</v>
      </c>
      <c r="AL61" s="3">
        <f t="shared" si="63"/>
        <v>0</v>
      </c>
      <c r="AM61" s="3">
        <f t="shared" si="63"/>
        <v>0</v>
      </c>
      <c r="AN61" s="3">
        <f t="shared" si="63"/>
        <v>0</v>
      </c>
      <c r="AO61" s="3">
        <f t="shared" si="63"/>
        <v>0</v>
      </c>
      <c r="AP61" s="3">
        <f t="shared" si="63"/>
        <v>0</v>
      </c>
      <c r="AQ61" s="3">
        <f t="shared" si="63"/>
        <v>0</v>
      </c>
      <c r="AR61" s="3">
        <f t="shared" si="63"/>
        <v>0</v>
      </c>
      <c r="AS61" s="3">
        <f t="shared" si="63"/>
        <v>0</v>
      </c>
      <c r="AT61" s="3">
        <f t="shared" si="63"/>
        <v>0</v>
      </c>
    </row>
    <row r="62" spans="1:46" ht="21.75" customHeight="1" x14ac:dyDescent="0.55000000000000004">
      <c r="A62" s="177" t="s">
        <v>315</v>
      </c>
      <c r="B62" s="43"/>
      <c r="C62" s="178">
        <f t="shared" ref="C62:O62" si="64">SUM(C60:C61)</f>
        <v>0</v>
      </c>
      <c r="D62" s="178">
        <f t="shared" si="64"/>
        <v>0</v>
      </c>
      <c r="E62" s="178">
        <f t="shared" si="64"/>
        <v>0</v>
      </c>
      <c r="F62" s="178">
        <f t="shared" si="64"/>
        <v>0</v>
      </c>
      <c r="G62" s="178">
        <f t="shared" si="64"/>
        <v>0</v>
      </c>
      <c r="H62" s="178">
        <f t="shared" si="64"/>
        <v>0</v>
      </c>
      <c r="I62" s="178">
        <f t="shared" si="64"/>
        <v>0</v>
      </c>
      <c r="J62" s="178">
        <f t="shared" si="64"/>
        <v>0</v>
      </c>
      <c r="K62" s="178">
        <f t="shared" si="64"/>
        <v>0</v>
      </c>
      <c r="L62" s="178">
        <f t="shared" si="64"/>
        <v>0</v>
      </c>
      <c r="M62" s="178">
        <f t="shared" si="64"/>
        <v>0</v>
      </c>
      <c r="N62" s="178">
        <f t="shared" si="64"/>
        <v>0</v>
      </c>
      <c r="O62" s="178">
        <f t="shared" si="64"/>
        <v>0</v>
      </c>
    </row>
    <row r="63" spans="1:46" ht="21.75" customHeight="1" x14ac:dyDescent="0.55000000000000004">
      <c r="B63" s="43"/>
      <c r="C63" s="75"/>
      <c r="D63" s="75"/>
      <c r="E63" s="75"/>
      <c r="F63" s="75"/>
      <c r="G63" s="75"/>
      <c r="H63" s="75"/>
      <c r="I63" s="75"/>
      <c r="J63" s="75"/>
      <c r="K63" s="75"/>
      <c r="L63" s="75"/>
      <c r="M63" s="75"/>
      <c r="N63" s="75"/>
      <c r="O63" s="75"/>
    </row>
    <row r="64" spans="1:46" ht="21.75" customHeight="1" x14ac:dyDescent="0.55000000000000004">
      <c r="A64" s="177" t="s">
        <v>133</v>
      </c>
      <c r="B64" s="43"/>
      <c r="C64" s="75"/>
      <c r="D64" s="75"/>
      <c r="E64" s="75"/>
      <c r="F64" s="75"/>
      <c r="G64" s="75"/>
      <c r="H64" s="75"/>
      <c r="I64" s="75"/>
      <c r="J64" s="75"/>
      <c r="K64" s="75"/>
      <c r="L64" s="75"/>
      <c r="M64" s="75"/>
      <c r="N64" s="75"/>
      <c r="O64" s="75"/>
    </row>
    <row r="65" spans="1:46" ht="21.75" customHeight="1" x14ac:dyDescent="0.55000000000000004">
      <c r="A65" s="3">
        <v>7078</v>
      </c>
      <c r="B65" s="43" t="str">
        <f>IF(ISTEXT(VLOOKUP(A65,'Chart of Accounts'!$B$5:$C$50,2,FALSE)),VLOOKUP(A65,'Chart of Accounts'!$B$5:$C$50,2,FALSE),"")</f>
        <v>Food Expense</v>
      </c>
      <c r="C65" s="76"/>
      <c r="D65" s="76"/>
      <c r="E65" s="76"/>
      <c r="F65" s="76"/>
      <c r="G65" s="76"/>
      <c r="H65" s="76"/>
      <c r="I65" s="76"/>
      <c r="J65" s="76"/>
      <c r="K65" s="76"/>
      <c r="L65" s="76"/>
      <c r="M65" s="76"/>
      <c r="N65" s="76"/>
      <c r="O65" s="75">
        <f t="shared" ref="O65:O66" si="65">SUM(C65:N65)</f>
        <v>0</v>
      </c>
      <c r="AA65" s="3" t="s">
        <v>170</v>
      </c>
      <c r="AB65" s="3" t="str">
        <f t="shared" ref="AB65:AB66" si="66">IF(A65="","",A65&amp;"-000000")</f>
        <v>7078-000000</v>
      </c>
      <c r="AC65" s="3">
        <v>921</v>
      </c>
      <c r="AD65" s="3" t="str">
        <f t="shared" ref="AD65:AD66" si="67">IF(LEN($O$1)=3,$O$1,IF(LEN($O$1)=2,0&amp;$O$1,IF(LEN($O$1)=1,0&amp;0&amp;$O$1,"ERROR")))</f>
        <v>035</v>
      </c>
      <c r="AG65" s="3">
        <v>110</v>
      </c>
      <c r="AH65" s="3" t="str">
        <f>Summary!$B$2</f>
        <v>USD</v>
      </c>
      <c r="AI65" s="3">
        <f t="shared" ref="AI65:AT66" si="68">IF(C65="",0,C65)</f>
        <v>0</v>
      </c>
      <c r="AJ65" s="3">
        <f t="shared" si="68"/>
        <v>0</v>
      </c>
      <c r="AK65" s="3">
        <f t="shared" si="68"/>
        <v>0</v>
      </c>
      <c r="AL65" s="3">
        <f t="shared" si="68"/>
        <v>0</v>
      </c>
      <c r="AM65" s="3">
        <f t="shared" si="68"/>
        <v>0</v>
      </c>
      <c r="AN65" s="3">
        <f t="shared" si="68"/>
        <v>0</v>
      </c>
      <c r="AO65" s="3">
        <f t="shared" si="68"/>
        <v>0</v>
      </c>
      <c r="AP65" s="3">
        <f t="shared" si="68"/>
        <v>0</v>
      </c>
      <c r="AQ65" s="3">
        <f t="shared" si="68"/>
        <v>0</v>
      </c>
      <c r="AR65" s="3">
        <f t="shared" si="68"/>
        <v>0</v>
      </c>
      <c r="AS65" s="3">
        <f t="shared" si="68"/>
        <v>0</v>
      </c>
      <c r="AT65" s="3">
        <f t="shared" si="68"/>
        <v>0</v>
      </c>
    </row>
    <row r="66" spans="1:46" ht="21.75" customHeight="1" x14ac:dyDescent="0.55000000000000004">
      <c r="A66" s="3">
        <v>7016</v>
      </c>
      <c r="B66" s="43" t="str">
        <f>IF(ISTEXT(VLOOKUP(A66,'Chart of Accounts'!$B$5:$C$50,2,FALSE)),VLOOKUP(A66,'Chart of Accounts'!$B$5:$C$50,2,FALSE),"")</f>
        <v>Meal Event Expense</v>
      </c>
      <c r="C66" s="76"/>
      <c r="D66" s="76"/>
      <c r="E66" s="76"/>
      <c r="F66" s="76"/>
      <c r="G66" s="76"/>
      <c r="H66" s="76"/>
      <c r="I66" s="76"/>
      <c r="J66" s="76"/>
      <c r="K66" s="76"/>
      <c r="L66" s="76"/>
      <c r="M66" s="76"/>
      <c r="N66" s="76"/>
      <c r="O66" s="75">
        <f t="shared" si="65"/>
        <v>0</v>
      </c>
      <c r="AA66" s="3" t="s">
        <v>170</v>
      </c>
      <c r="AB66" s="3" t="str">
        <f t="shared" si="66"/>
        <v>7016-000000</v>
      </c>
      <c r="AC66" s="3">
        <v>921</v>
      </c>
      <c r="AD66" s="3" t="str">
        <f t="shared" si="67"/>
        <v>035</v>
      </c>
      <c r="AG66" s="3">
        <v>110</v>
      </c>
      <c r="AH66" s="3" t="str">
        <f>Summary!$B$2</f>
        <v>USD</v>
      </c>
      <c r="AI66" s="3">
        <f t="shared" si="68"/>
        <v>0</v>
      </c>
      <c r="AJ66" s="3">
        <f t="shared" si="68"/>
        <v>0</v>
      </c>
      <c r="AK66" s="3">
        <f t="shared" si="68"/>
        <v>0</v>
      </c>
      <c r="AL66" s="3">
        <f t="shared" si="68"/>
        <v>0</v>
      </c>
      <c r="AM66" s="3">
        <f t="shared" si="68"/>
        <v>0</v>
      </c>
      <c r="AN66" s="3">
        <f t="shared" si="68"/>
        <v>0</v>
      </c>
      <c r="AO66" s="3">
        <f t="shared" si="68"/>
        <v>0</v>
      </c>
      <c r="AP66" s="3">
        <f t="shared" si="68"/>
        <v>0</v>
      </c>
      <c r="AQ66" s="3">
        <f t="shared" si="68"/>
        <v>0</v>
      </c>
      <c r="AR66" s="3">
        <f t="shared" si="68"/>
        <v>0</v>
      </c>
      <c r="AS66" s="3">
        <f t="shared" si="68"/>
        <v>0</v>
      </c>
      <c r="AT66" s="3">
        <f t="shared" si="68"/>
        <v>0</v>
      </c>
    </row>
    <row r="67" spans="1:46" ht="21.75" customHeight="1" x14ac:dyDescent="0.55000000000000004">
      <c r="A67" s="177" t="s">
        <v>316</v>
      </c>
      <c r="B67" s="43"/>
      <c r="C67" s="178">
        <f t="shared" ref="C67:O67" si="69">SUM(C65:C66)</f>
        <v>0</v>
      </c>
      <c r="D67" s="178">
        <f t="shared" si="69"/>
        <v>0</v>
      </c>
      <c r="E67" s="178">
        <f t="shared" si="69"/>
        <v>0</v>
      </c>
      <c r="F67" s="178">
        <f t="shared" si="69"/>
        <v>0</v>
      </c>
      <c r="G67" s="178">
        <f t="shared" si="69"/>
        <v>0</v>
      </c>
      <c r="H67" s="178">
        <f t="shared" si="69"/>
        <v>0</v>
      </c>
      <c r="I67" s="178">
        <f t="shared" si="69"/>
        <v>0</v>
      </c>
      <c r="J67" s="178">
        <f t="shared" si="69"/>
        <v>0</v>
      </c>
      <c r="K67" s="178">
        <f t="shared" si="69"/>
        <v>0</v>
      </c>
      <c r="L67" s="178">
        <f t="shared" si="69"/>
        <v>0</v>
      </c>
      <c r="M67" s="178">
        <f t="shared" si="69"/>
        <v>0</v>
      </c>
      <c r="N67" s="178">
        <f t="shared" si="69"/>
        <v>0</v>
      </c>
      <c r="O67" s="178">
        <f t="shared" si="69"/>
        <v>0</v>
      </c>
    </row>
    <row r="68" spans="1:46" ht="21.75" customHeight="1" x14ac:dyDescent="0.55000000000000004">
      <c r="B68" s="43"/>
    </row>
    <row r="69" spans="1:46" ht="21.75" customHeight="1" x14ac:dyDescent="0.55000000000000004">
      <c r="A69" s="177" t="s">
        <v>134</v>
      </c>
      <c r="B69" s="43"/>
      <c r="C69" s="75"/>
      <c r="D69" s="75"/>
      <c r="E69" s="75"/>
      <c r="F69" s="75"/>
      <c r="G69" s="75"/>
      <c r="H69" s="75"/>
      <c r="I69" s="75"/>
      <c r="J69" s="75"/>
      <c r="K69" s="75"/>
      <c r="L69" s="75"/>
      <c r="M69" s="75"/>
      <c r="N69" s="75"/>
      <c r="O69" s="75"/>
    </row>
    <row r="70" spans="1:46" ht="21.75" customHeight="1" x14ac:dyDescent="0.55000000000000004">
      <c r="A70" s="3">
        <v>7078</v>
      </c>
      <c r="B70" s="43" t="str">
        <f>IF(ISTEXT(VLOOKUP(A70,'Chart of Accounts'!$B$5:$C$50,2,FALSE)),VLOOKUP(A70,'Chart of Accounts'!$B$5:$C$50,2,FALSE),"")</f>
        <v>Food Expense</v>
      </c>
      <c r="C70" s="76"/>
      <c r="D70" s="76"/>
      <c r="E70" s="76"/>
      <c r="F70" s="76">
        <v>600</v>
      </c>
      <c r="G70" s="76"/>
      <c r="H70" s="76"/>
      <c r="I70" s="76"/>
      <c r="J70" s="76">
        <v>600</v>
      </c>
      <c r="K70" s="76">
        <v>300</v>
      </c>
      <c r="L70" s="76"/>
      <c r="M70" s="76"/>
      <c r="N70" s="76"/>
      <c r="O70" s="75">
        <f t="shared" ref="O70:O71" si="70">SUM(C70:N70)</f>
        <v>1500</v>
      </c>
      <c r="AA70" s="3" t="s">
        <v>170</v>
      </c>
      <c r="AB70" s="3" t="str">
        <f t="shared" ref="AB70:AB71" si="71">IF(A70="","",A70&amp;"-000000")</f>
        <v>7078-000000</v>
      </c>
      <c r="AC70" s="3">
        <v>922</v>
      </c>
      <c r="AD70" s="3" t="str">
        <f t="shared" ref="AD70:AD71" si="72">IF(LEN($O$1)=3,$O$1,IF(LEN($O$1)=2,0&amp;$O$1,IF(LEN($O$1)=1,0&amp;0&amp;$O$1,"ERROR")))</f>
        <v>035</v>
      </c>
      <c r="AG70" s="3">
        <v>110</v>
      </c>
      <c r="AH70" s="3" t="str">
        <f>Summary!$B$2</f>
        <v>USD</v>
      </c>
      <c r="AI70" s="3">
        <f t="shared" ref="AI70:AT71" si="73">IF(C70="",0,C70)</f>
        <v>0</v>
      </c>
      <c r="AJ70" s="3">
        <f t="shared" si="73"/>
        <v>0</v>
      </c>
      <c r="AK70" s="3">
        <f t="shared" si="73"/>
        <v>0</v>
      </c>
      <c r="AL70" s="3">
        <f t="shared" si="73"/>
        <v>600</v>
      </c>
      <c r="AM70" s="3">
        <f t="shared" si="73"/>
        <v>0</v>
      </c>
      <c r="AN70" s="3">
        <f t="shared" si="73"/>
        <v>0</v>
      </c>
      <c r="AO70" s="3">
        <f t="shared" si="73"/>
        <v>0</v>
      </c>
      <c r="AP70" s="3">
        <f t="shared" si="73"/>
        <v>600</v>
      </c>
      <c r="AQ70" s="3">
        <f t="shared" si="73"/>
        <v>300</v>
      </c>
      <c r="AR70" s="3">
        <f t="shared" si="73"/>
        <v>0</v>
      </c>
      <c r="AS70" s="3">
        <f t="shared" si="73"/>
        <v>0</v>
      </c>
      <c r="AT70" s="3">
        <f t="shared" si="73"/>
        <v>0</v>
      </c>
    </row>
    <row r="71" spans="1:46" ht="21.75" customHeight="1" x14ac:dyDescent="0.55000000000000004">
      <c r="A71" s="3">
        <v>7016</v>
      </c>
      <c r="B71" s="43" t="str">
        <f>IF(ISTEXT(VLOOKUP(A71,'Chart of Accounts'!$B$5:$C$50,2,FALSE)),VLOOKUP(A71,'Chart of Accounts'!$B$5:$C$50,2,FALSE),"")</f>
        <v>Meal Event Expense</v>
      </c>
      <c r="C71" s="76"/>
      <c r="D71" s="76"/>
      <c r="E71" s="76"/>
      <c r="F71" s="76"/>
      <c r="G71" s="76"/>
      <c r="H71" s="76"/>
      <c r="I71" s="76"/>
      <c r="J71" s="76"/>
      <c r="K71" s="76"/>
      <c r="L71" s="76"/>
      <c r="M71" s="76"/>
      <c r="N71" s="76"/>
      <c r="O71" s="75">
        <f t="shared" si="70"/>
        <v>0</v>
      </c>
      <c r="AA71" s="3" t="s">
        <v>170</v>
      </c>
      <c r="AB71" s="3" t="str">
        <f t="shared" si="71"/>
        <v>7016-000000</v>
      </c>
      <c r="AC71" s="3">
        <v>922</v>
      </c>
      <c r="AD71" s="3" t="str">
        <f t="shared" si="72"/>
        <v>035</v>
      </c>
      <c r="AG71" s="3">
        <v>110</v>
      </c>
      <c r="AH71" s="3" t="str">
        <f>Summary!$B$2</f>
        <v>USD</v>
      </c>
      <c r="AI71" s="3">
        <f t="shared" si="73"/>
        <v>0</v>
      </c>
      <c r="AJ71" s="3">
        <f t="shared" si="73"/>
        <v>0</v>
      </c>
      <c r="AK71" s="3">
        <f t="shared" si="73"/>
        <v>0</v>
      </c>
      <c r="AL71" s="3">
        <f t="shared" si="73"/>
        <v>0</v>
      </c>
      <c r="AM71" s="3">
        <f t="shared" si="73"/>
        <v>0</v>
      </c>
      <c r="AN71" s="3">
        <f t="shared" si="73"/>
        <v>0</v>
      </c>
      <c r="AO71" s="3">
        <f t="shared" si="73"/>
        <v>0</v>
      </c>
      <c r="AP71" s="3">
        <f t="shared" si="73"/>
        <v>0</v>
      </c>
      <c r="AQ71" s="3">
        <f t="shared" si="73"/>
        <v>0</v>
      </c>
      <c r="AR71" s="3">
        <f t="shared" si="73"/>
        <v>0</v>
      </c>
      <c r="AS71" s="3">
        <f t="shared" si="73"/>
        <v>0</v>
      </c>
      <c r="AT71" s="3">
        <f t="shared" si="73"/>
        <v>0</v>
      </c>
    </row>
    <row r="72" spans="1:46" x14ac:dyDescent="0.55000000000000004">
      <c r="A72" s="177" t="s">
        <v>317</v>
      </c>
      <c r="B72" s="43"/>
      <c r="C72" s="178">
        <f t="shared" ref="C72:O72" si="74">SUM(C70:C71)</f>
        <v>0</v>
      </c>
      <c r="D72" s="178">
        <f t="shared" si="74"/>
        <v>0</v>
      </c>
      <c r="E72" s="178">
        <f t="shared" si="74"/>
        <v>0</v>
      </c>
      <c r="F72" s="178">
        <f t="shared" si="74"/>
        <v>600</v>
      </c>
      <c r="G72" s="178">
        <f t="shared" si="74"/>
        <v>0</v>
      </c>
      <c r="H72" s="178">
        <f t="shared" si="74"/>
        <v>0</v>
      </c>
      <c r="I72" s="178">
        <f t="shared" si="74"/>
        <v>0</v>
      </c>
      <c r="J72" s="178">
        <f t="shared" si="74"/>
        <v>600</v>
      </c>
      <c r="K72" s="178">
        <f t="shared" si="74"/>
        <v>300</v>
      </c>
      <c r="L72" s="178">
        <f t="shared" si="74"/>
        <v>0</v>
      </c>
      <c r="M72" s="178">
        <f t="shared" si="74"/>
        <v>0</v>
      </c>
      <c r="N72" s="178">
        <f t="shared" si="74"/>
        <v>0</v>
      </c>
      <c r="O72" s="178">
        <f t="shared" si="74"/>
        <v>1500</v>
      </c>
    </row>
    <row r="75" spans="1:46" ht="17.7" thickBot="1" x14ac:dyDescent="0.6">
      <c r="B75" s="3" t="s">
        <v>280</v>
      </c>
      <c r="C75" s="191">
        <f>SUM(C12,C17,C22,C27,C32,C37,C42,C47,C52,C67,C72,C62,C57)</f>
        <v>0</v>
      </c>
      <c r="D75" s="191">
        <f t="shared" ref="D75:O75" si="75">SUM(D12,D17,D22,D27,D32,D37,D42,D47,D52,D67,D72,D62,D57)</f>
        <v>600</v>
      </c>
      <c r="E75" s="191">
        <f t="shared" si="75"/>
        <v>0</v>
      </c>
      <c r="F75" s="191">
        <f t="shared" si="75"/>
        <v>600</v>
      </c>
      <c r="G75" s="191">
        <f t="shared" si="75"/>
        <v>0</v>
      </c>
      <c r="H75" s="191">
        <f t="shared" si="75"/>
        <v>0</v>
      </c>
      <c r="I75" s="191">
        <f t="shared" si="75"/>
        <v>600</v>
      </c>
      <c r="J75" s="191">
        <f t="shared" si="75"/>
        <v>600</v>
      </c>
      <c r="K75" s="191">
        <f t="shared" si="75"/>
        <v>300</v>
      </c>
      <c r="L75" s="191">
        <f t="shared" si="75"/>
        <v>0</v>
      </c>
      <c r="M75" s="191">
        <f t="shared" si="75"/>
        <v>0</v>
      </c>
      <c r="N75" s="191">
        <f t="shared" si="75"/>
        <v>0</v>
      </c>
      <c r="O75" s="191">
        <f t="shared" si="75"/>
        <v>2700</v>
      </c>
    </row>
    <row r="76" spans="1:46" ht="17.7" thickTop="1" x14ac:dyDescent="0.55000000000000004"/>
    <row r="78" spans="1:46" ht="17.7" x14ac:dyDescent="0.6">
      <c r="C78" s="60" t="s">
        <v>559</v>
      </c>
    </row>
    <row r="79" spans="1:46" ht="44.25" customHeight="1" x14ac:dyDescent="0.55000000000000004">
      <c r="C79" s="288" t="s">
        <v>672</v>
      </c>
      <c r="D79" s="289"/>
      <c r="E79" s="289"/>
      <c r="F79" s="289"/>
      <c r="G79" s="289"/>
      <c r="H79" s="289"/>
      <c r="I79" s="289"/>
      <c r="J79" s="289"/>
      <c r="K79" s="289"/>
      <c r="L79" s="289"/>
      <c r="M79" s="289"/>
      <c r="N79" s="289"/>
    </row>
    <row r="80" spans="1:46" ht="246" customHeight="1" x14ac:dyDescent="0.55000000000000004">
      <c r="C80" s="285" t="s">
        <v>741</v>
      </c>
      <c r="D80" s="286"/>
      <c r="E80" s="286"/>
      <c r="F80" s="286"/>
      <c r="G80" s="286"/>
      <c r="H80" s="286"/>
      <c r="I80" s="286"/>
      <c r="J80" s="286"/>
      <c r="K80" s="286"/>
      <c r="L80" s="286"/>
      <c r="M80" s="286"/>
      <c r="N80" s="287"/>
    </row>
    <row r="81" spans="3:14" x14ac:dyDescent="0.55000000000000004">
      <c r="C81" s="61" t="str">
        <f>IF(C80="","***Please complete the above Narratives for this budget category","")</f>
        <v/>
      </c>
    </row>
    <row r="82" spans="3:14" ht="17.7" thickBot="1" x14ac:dyDescent="0.6"/>
    <row r="83" spans="3:14" ht="18" thickBot="1" x14ac:dyDescent="0.6">
      <c r="C83" s="293" t="s">
        <v>529</v>
      </c>
      <c r="D83" s="294"/>
      <c r="E83" s="294"/>
      <c r="F83" s="294"/>
      <c r="G83" s="294"/>
      <c r="H83" s="294"/>
      <c r="I83" s="294"/>
      <c r="J83" s="294"/>
      <c r="K83" s="294"/>
      <c r="L83" s="294"/>
      <c r="M83" s="294"/>
      <c r="N83" s="295"/>
    </row>
    <row r="84" spans="3:14" ht="17.7" x14ac:dyDescent="0.55000000000000004">
      <c r="C84" s="144" t="s">
        <v>561</v>
      </c>
      <c r="D84" s="52"/>
      <c r="E84" s="52"/>
      <c r="F84" s="52"/>
      <c r="G84" s="52"/>
      <c r="H84" s="52"/>
      <c r="I84" s="52"/>
      <c r="J84" s="52"/>
      <c r="K84" s="52"/>
      <c r="L84" s="52"/>
      <c r="M84" s="52"/>
      <c r="N84" s="53"/>
    </row>
    <row r="85" spans="3:14" ht="46.5" customHeight="1" x14ac:dyDescent="0.55000000000000004">
      <c r="C85" s="54"/>
      <c r="D85" s="299" t="s">
        <v>560</v>
      </c>
      <c r="E85" s="242"/>
      <c r="F85" s="242"/>
      <c r="G85" s="242"/>
      <c r="H85" s="242"/>
      <c r="I85" s="242"/>
      <c r="J85" s="242"/>
      <c r="K85" s="242"/>
      <c r="L85" s="242"/>
      <c r="M85" s="242"/>
      <c r="N85" s="300"/>
    </row>
    <row r="86" spans="3:14" ht="17.7" x14ac:dyDescent="0.55000000000000004">
      <c r="C86" s="147" t="s">
        <v>562</v>
      </c>
      <c r="D86" s="148"/>
      <c r="E86" s="148"/>
      <c r="F86" s="148"/>
      <c r="G86" s="148"/>
      <c r="H86" s="148"/>
      <c r="I86" s="148"/>
      <c r="J86" s="148"/>
      <c r="K86" s="148"/>
      <c r="L86" s="148"/>
      <c r="M86" s="148"/>
      <c r="N86" s="149"/>
    </row>
    <row r="87" spans="3:14" ht="46.5" customHeight="1" x14ac:dyDescent="0.55000000000000004">
      <c r="C87" s="102"/>
      <c r="D87" s="299" t="s">
        <v>560</v>
      </c>
      <c r="E87" s="242"/>
      <c r="F87" s="242"/>
      <c r="G87" s="242"/>
      <c r="H87" s="242"/>
      <c r="I87" s="242"/>
      <c r="J87" s="242"/>
      <c r="K87" s="242"/>
      <c r="L87" s="242"/>
      <c r="M87" s="242"/>
      <c r="N87" s="300"/>
    </row>
    <row r="88" spans="3:14" ht="17.7" x14ac:dyDescent="0.6">
      <c r="C88" s="151" t="s">
        <v>531</v>
      </c>
      <c r="D88" s="152"/>
      <c r="E88" s="152"/>
      <c r="F88" s="152"/>
      <c r="G88" s="152"/>
      <c r="H88" s="152"/>
      <c r="I88" s="152"/>
      <c r="J88" s="152"/>
      <c r="K88" s="152"/>
      <c r="L88" s="152"/>
      <c r="M88" s="152"/>
      <c r="N88" s="153"/>
    </row>
    <row r="89" spans="3:14" ht="61.5" customHeight="1" x14ac:dyDescent="0.55000000000000004">
      <c r="C89" s="102"/>
      <c r="D89" s="299" t="s">
        <v>611</v>
      </c>
      <c r="E89" s="242"/>
      <c r="F89" s="242"/>
      <c r="G89" s="242"/>
      <c r="H89" s="242"/>
      <c r="I89" s="242"/>
      <c r="J89" s="242"/>
      <c r="K89" s="242"/>
      <c r="L89" s="242"/>
      <c r="M89" s="242"/>
      <c r="N89" s="300"/>
    </row>
    <row r="90" spans="3:14" ht="21.75" customHeight="1" x14ac:dyDescent="0.55000000000000004">
      <c r="C90" s="312" t="s">
        <v>564</v>
      </c>
      <c r="D90" s="313"/>
      <c r="E90" s="313"/>
      <c r="F90" s="313"/>
      <c r="G90" s="313"/>
      <c r="H90" s="313"/>
      <c r="I90" s="313"/>
      <c r="J90" s="313"/>
      <c r="K90" s="313"/>
      <c r="L90" s="313"/>
      <c r="M90" s="313"/>
      <c r="N90" s="314"/>
    </row>
    <row r="91" spans="3:14" ht="48.75" customHeight="1" x14ac:dyDescent="0.55000000000000004">
      <c r="C91" s="102"/>
      <c r="D91" s="299" t="s">
        <v>565</v>
      </c>
      <c r="E91" s="242"/>
      <c r="F91" s="242"/>
      <c r="G91" s="242"/>
      <c r="H91" s="242"/>
      <c r="I91" s="242"/>
      <c r="J91" s="242"/>
      <c r="K91" s="242"/>
      <c r="L91" s="242"/>
      <c r="M91" s="242"/>
      <c r="N91" s="300"/>
    </row>
    <row r="92" spans="3:14" ht="17.7" x14ac:dyDescent="0.6">
      <c r="C92" s="151" t="s">
        <v>566</v>
      </c>
      <c r="D92" s="154"/>
      <c r="E92" s="152"/>
      <c r="F92" s="152"/>
      <c r="G92" s="152"/>
      <c r="H92" s="152"/>
      <c r="I92" s="152"/>
      <c r="J92" s="152"/>
      <c r="K92" s="152"/>
      <c r="L92" s="152"/>
      <c r="M92" s="152"/>
      <c r="N92" s="153"/>
    </row>
    <row r="93" spans="3:14" ht="44.25" customHeight="1" x14ac:dyDescent="0.55000000000000004">
      <c r="C93" s="102"/>
      <c r="D93" s="299" t="s">
        <v>658</v>
      </c>
      <c r="E93" s="242"/>
      <c r="F93" s="242"/>
      <c r="G93" s="242"/>
      <c r="H93" s="242"/>
      <c r="I93" s="242"/>
      <c r="J93" s="242"/>
      <c r="K93" s="242"/>
      <c r="L93" s="242"/>
      <c r="M93" s="242"/>
      <c r="N93" s="300"/>
    </row>
    <row r="94" spans="3:14" ht="17.7" thickBot="1" x14ac:dyDescent="0.6">
      <c r="C94" s="127"/>
      <c r="D94" s="123"/>
      <c r="E94" s="123"/>
      <c r="F94" s="123"/>
      <c r="G94" s="123"/>
      <c r="H94" s="123"/>
      <c r="I94" s="123"/>
      <c r="J94" s="123"/>
      <c r="K94" s="123"/>
      <c r="L94" s="123"/>
      <c r="M94" s="123"/>
      <c r="N94" s="124"/>
    </row>
    <row r="95" spans="3:14" ht="18" thickBot="1" x14ac:dyDescent="0.6">
      <c r="C95" s="348" t="s">
        <v>517</v>
      </c>
      <c r="D95" s="349"/>
      <c r="E95" s="349"/>
      <c r="F95" s="349"/>
      <c r="G95" s="349"/>
      <c r="H95" s="349"/>
      <c r="I95" s="349"/>
      <c r="J95" s="349"/>
      <c r="K95" s="349"/>
      <c r="L95" s="349"/>
      <c r="M95" s="349"/>
      <c r="N95" s="350"/>
    </row>
    <row r="96" spans="3:14" ht="42" customHeight="1" x14ac:dyDescent="0.55000000000000004">
      <c r="C96" s="319" t="s">
        <v>645</v>
      </c>
      <c r="D96" s="320"/>
      <c r="E96" s="320"/>
      <c r="F96" s="320"/>
      <c r="G96" s="320"/>
      <c r="H96" s="320"/>
      <c r="I96" s="320"/>
      <c r="J96" s="320"/>
      <c r="K96" s="320"/>
      <c r="L96" s="320"/>
      <c r="M96" s="320"/>
      <c r="N96" s="321"/>
    </row>
    <row r="97" spans="3:14" ht="44.25" customHeight="1" x14ac:dyDescent="0.55000000000000004">
      <c r="C97" s="309" t="s">
        <v>646</v>
      </c>
      <c r="D97" s="310"/>
      <c r="E97" s="310"/>
      <c r="F97" s="310"/>
      <c r="G97" s="310"/>
      <c r="H97" s="310"/>
      <c r="I97" s="310"/>
      <c r="J97" s="310"/>
      <c r="K97" s="310"/>
      <c r="L97" s="310"/>
      <c r="M97" s="310"/>
      <c r="N97" s="311"/>
    </row>
    <row r="98" spans="3:14" ht="63" customHeight="1" x14ac:dyDescent="0.55000000000000004">
      <c r="C98" s="309" t="s">
        <v>647</v>
      </c>
      <c r="D98" s="310"/>
      <c r="E98" s="310"/>
      <c r="F98" s="310"/>
      <c r="G98" s="310"/>
      <c r="H98" s="310"/>
      <c r="I98" s="310"/>
      <c r="J98" s="310"/>
      <c r="K98" s="310"/>
      <c r="L98" s="310"/>
      <c r="M98" s="310"/>
      <c r="N98" s="311"/>
    </row>
    <row r="99" spans="3:14" ht="44.25" customHeight="1" x14ac:dyDescent="0.55000000000000004">
      <c r="C99" s="366" t="s">
        <v>648</v>
      </c>
      <c r="D99" s="367"/>
      <c r="E99" s="367"/>
      <c r="F99" s="367"/>
      <c r="G99" s="367"/>
      <c r="H99" s="367"/>
      <c r="I99" s="367"/>
      <c r="J99" s="367"/>
      <c r="K99" s="367"/>
      <c r="L99" s="367"/>
      <c r="M99" s="367"/>
      <c r="N99" s="368"/>
    </row>
    <row r="100" spans="3:14" ht="24.75" customHeight="1" x14ac:dyDescent="0.55000000000000004">
      <c r="C100" s="366" t="s">
        <v>649</v>
      </c>
      <c r="D100" s="310"/>
      <c r="E100" s="310"/>
      <c r="F100" s="310"/>
      <c r="G100" s="310"/>
      <c r="H100" s="310"/>
      <c r="I100" s="310"/>
      <c r="J100" s="310"/>
      <c r="K100" s="310"/>
      <c r="L100" s="310"/>
      <c r="M100" s="310"/>
      <c r="N100" s="311"/>
    </row>
    <row r="101" spans="3:14" ht="39.75" customHeight="1" x14ac:dyDescent="0.55000000000000004">
      <c r="C101" s="309" t="s">
        <v>605</v>
      </c>
      <c r="D101" s="310"/>
      <c r="E101" s="310"/>
      <c r="F101" s="310"/>
      <c r="G101" s="310"/>
      <c r="H101" s="310"/>
      <c r="I101" s="310"/>
      <c r="J101" s="310"/>
      <c r="K101" s="310"/>
      <c r="L101" s="310"/>
      <c r="M101" s="310"/>
      <c r="N101" s="311"/>
    </row>
    <row r="102" spans="3:14" ht="42.75" customHeight="1" thickBot="1" x14ac:dyDescent="0.6">
      <c r="C102" s="279" t="s">
        <v>606</v>
      </c>
      <c r="D102" s="280"/>
      <c r="E102" s="280"/>
      <c r="F102" s="280"/>
      <c r="G102" s="280"/>
      <c r="H102" s="280"/>
      <c r="I102" s="280"/>
      <c r="J102" s="280"/>
      <c r="K102" s="280"/>
      <c r="L102" s="280"/>
      <c r="M102" s="280"/>
      <c r="N102" s="281"/>
    </row>
    <row r="103" spans="3:14" x14ac:dyDescent="0.55000000000000004">
      <c r="C103" s="242"/>
      <c r="D103" s="242"/>
      <c r="E103" s="242"/>
      <c r="F103" s="242"/>
      <c r="G103" s="242"/>
      <c r="H103" s="242"/>
      <c r="I103" s="242"/>
      <c r="J103" s="242"/>
      <c r="K103" s="242"/>
      <c r="L103" s="242"/>
      <c r="M103" s="242"/>
      <c r="N103" s="242"/>
    </row>
  </sheetData>
  <sheetProtection algorithmName="SHA-512" hashValue="9w9QondpHIzDV8bUrZNJT+vIl4y0XnHhevmtlcr/TlWdg6TNAxvu5mi/cHBhtPgF+nWZBW8fk467Ma8xdq5mQw==" saltValue="i9tA78kA7BN2aDeES6Sr4Q==" spinCount="100000" sheet="1" objects="1" scenarios="1"/>
  <protectedRanges>
    <protectedRange sqref="C69:O69 C9:O9 C12:O14 C17:O19 C22:O24 O10:O11 C27:O29 O25:O26 C32:O34 O30:O31 C37:O39 O35:O36 C42:O44 O40:O41 C47:O49 O45:O46 O50:O51 C67:O67 O70:O71 C72:O72 O60:O61 O15:O16 C62:O64 O65:O66 O20:O21 O55:O56 C52:O54 C57:O59" name="Range1"/>
    <protectedRange sqref="C75:O75" name="Range1_1"/>
    <protectedRange sqref="C10:N10" name="Range1_1_1"/>
    <protectedRange sqref="C11:N11" name="Range1_1_1_1"/>
    <protectedRange sqref="C15:N15" name="Range1_1_1_2"/>
    <protectedRange sqref="C16:N16" name="Range1_1_1_3"/>
    <protectedRange sqref="C20:N21" name="Range1_1_1_4"/>
    <protectedRange sqref="C25:N26" name="Range1_1_1_7"/>
    <protectedRange sqref="C30:N31" name="Range1_1_1_9"/>
    <protectedRange sqref="C35:N36" name="Range1_1_1_11"/>
    <protectedRange sqref="C40:N41" name="Range1_1_1_14"/>
    <protectedRange sqref="C45:N46" name="Range1_1_1_17"/>
    <protectedRange sqref="C50:N51" name="Range1_1_1_19"/>
    <protectedRange sqref="C65:N66 C60:N61 C55:N56" name="Range1_1_1_26"/>
    <protectedRange sqref="C70:N70" name="Range1_1_1_27"/>
    <protectedRange sqref="C71:N71" name="Range1_1_1_28"/>
  </protectedRanges>
  <mergeCells count="19">
    <mergeCell ref="C103:N103"/>
    <mergeCell ref="C80:N80"/>
    <mergeCell ref="C83:N83"/>
    <mergeCell ref="D85:N85"/>
    <mergeCell ref="D87:N87"/>
    <mergeCell ref="D89:N89"/>
    <mergeCell ref="C90:N90"/>
    <mergeCell ref="D91:N91"/>
    <mergeCell ref="D93:N93"/>
    <mergeCell ref="C95:N95"/>
    <mergeCell ref="C96:N96"/>
    <mergeCell ref="C100:N100"/>
    <mergeCell ref="C97:N97"/>
    <mergeCell ref="C98:N98"/>
    <mergeCell ref="C101:N101"/>
    <mergeCell ref="C102:N102"/>
    <mergeCell ref="C99:N99"/>
    <mergeCell ref="C5:O5"/>
    <mergeCell ref="C79:N79"/>
  </mergeCells>
  <conditionalFormatting sqref="C80:N80">
    <cfRule type="cellIs" dxfId="1" priority="1" operator="equal">
      <formula>""</formula>
    </cfRule>
  </conditionalFormatting>
  <dataValidations count="1">
    <dataValidation type="decimal" operator="greaterThanOrEqual" allowBlank="1" showInputMessage="1" showErrorMessage="1" sqref="C20:N21 C70:N71 C10:N11 C15:N16 C25:N26 C30:N31 C35:N36 C40:N41 C45:N46 C50:N51 C65:N66 C60:N61 C55:N56" xr:uid="{00000000-0002-0000-0D00-000000000000}">
      <formula1>0</formula1>
    </dataValidation>
  </dataValidations>
  <pageMargins left="0.7" right="0.7" top="0.75" bottom="0.75" header="0.3" footer="0.3"/>
  <pageSetup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T89"/>
  <sheetViews>
    <sheetView topLeftCell="A43" zoomScale="64" zoomScaleNormal="64" workbookViewId="0">
      <selection activeCell="P67" sqref="P67"/>
    </sheetView>
  </sheetViews>
  <sheetFormatPr defaultColWidth="9.1640625" defaultRowHeight="17.399999999999999" x14ac:dyDescent="0.55000000000000004"/>
  <cols>
    <col min="1" max="1" width="11.1640625" style="3" customWidth="1"/>
    <col min="2" max="2" width="52.71875" style="3" customWidth="1"/>
    <col min="3" max="15" width="17.83203125" style="3" customWidth="1"/>
    <col min="16" max="23" width="9.1640625" style="3"/>
    <col min="24" max="26" width="0" style="3" hidden="1" customWidth="1"/>
    <col min="27" max="27" width="10.83203125" style="3" hidden="1" customWidth="1"/>
    <col min="28" max="28" width="9.44140625" style="3" hidden="1" customWidth="1"/>
    <col min="29" max="29" width="14.83203125" style="3" hidden="1" customWidth="1"/>
    <col min="30" max="31" width="11.27734375" style="3" hidden="1" customWidth="1"/>
    <col min="32" max="32" width="12.27734375" style="3" hidden="1" customWidth="1"/>
    <col min="33" max="33" width="17" style="3" hidden="1" customWidth="1"/>
    <col min="34" max="34" width="19.71875" style="3" hidden="1" customWidth="1"/>
    <col min="35" max="43" width="10" style="3" hidden="1" customWidth="1"/>
    <col min="44" max="46" width="11" style="3" hidden="1" customWidth="1"/>
    <col min="47" max="48" width="0" style="3" hidden="1" customWidth="1"/>
    <col min="49" max="16384" width="9.1640625" style="3"/>
  </cols>
  <sheetData>
    <row r="1" spans="1:46" ht="17.7" x14ac:dyDescent="0.6">
      <c r="A1" s="60"/>
      <c r="G1" s="65" t="s">
        <v>0</v>
      </c>
      <c r="N1" s="66" t="s">
        <v>2</v>
      </c>
      <c r="O1" s="66">
        <f>Summary!B1</f>
        <v>35</v>
      </c>
    </row>
    <row r="2" spans="1:46" ht="17.7" x14ac:dyDescent="0.6">
      <c r="A2" s="60"/>
      <c r="G2" s="65" t="s">
        <v>1</v>
      </c>
    </row>
    <row r="3" spans="1:46" ht="17.7" x14ac:dyDescent="0.6">
      <c r="G3" s="65" t="str">
        <f>Administration!G3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ht="17.7" x14ac:dyDescent="0.6">
      <c r="A7" s="74"/>
      <c r="D7" s="75"/>
      <c r="E7" s="75"/>
      <c r="F7" s="75"/>
      <c r="G7" s="75"/>
      <c r="H7" s="75"/>
      <c r="I7" s="75"/>
      <c r="J7" s="75"/>
      <c r="K7" s="75"/>
      <c r="L7" s="75"/>
      <c r="M7" s="75"/>
      <c r="N7" s="75"/>
      <c r="O7" s="75"/>
      <c r="AB7" s="165"/>
    </row>
    <row r="8" spans="1:46" ht="17.7" x14ac:dyDescent="0.6">
      <c r="A8" s="60" t="s">
        <v>723</v>
      </c>
      <c r="B8" s="65"/>
      <c r="D8" s="75"/>
      <c r="E8" s="75"/>
      <c r="F8" s="75"/>
      <c r="G8" s="75"/>
      <c r="H8" s="75"/>
      <c r="I8" s="75"/>
      <c r="J8" s="75"/>
      <c r="K8" s="75"/>
      <c r="L8" s="75"/>
      <c r="M8" s="75"/>
      <c r="N8" s="75"/>
      <c r="O8" s="75"/>
    </row>
    <row r="9" spans="1:46" x14ac:dyDescent="0.55000000000000004">
      <c r="A9" s="177" t="s">
        <v>233</v>
      </c>
      <c r="C9" s="75"/>
      <c r="D9" s="75"/>
      <c r="E9" s="75"/>
      <c r="F9" s="75"/>
      <c r="G9" s="75"/>
      <c r="H9" s="75"/>
      <c r="I9" s="75"/>
      <c r="J9" s="75"/>
      <c r="K9" s="75"/>
      <c r="L9" s="75"/>
      <c r="M9" s="75"/>
      <c r="N9" s="75"/>
      <c r="O9" s="75"/>
    </row>
    <row r="10" spans="1:46" ht="21.75" customHeight="1" x14ac:dyDescent="0.55000000000000004">
      <c r="A10" s="3">
        <v>7058</v>
      </c>
      <c r="B10" s="43" t="str">
        <f>IF(ISTEXT(VLOOKUP(A10,'Chart of Accounts'!$B$5:$C$61,2,FALSE)),VLOOKUP(A10,'Chart of Accounts'!$B$5:$C$61,2,FALSE),"")</f>
        <v>Lodging Expense</v>
      </c>
      <c r="C10" s="76"/>
      <c r="D10" s="76">
        <v>730</v>
      </c>
      <c r="E10" s="76"/>
      <c r="F10" s="76"/>
      <c r="G10" s="76"/>
      <c r="H10" s="76"/>
      <c r="I10" s="76">
        <v>750</v>
      </c>
      <c r="J10" s="76"/>
      <c r="K10" s="76"/>
      <c r="L10" s="76"/>
      <c r="M10" s="76"/>
      <c r="N10" s="76"/>
      <c r="O10" s="75">
        <f t="shared" ref="O10" si="0">SUM(C10:N10)</f>
        <v>1480</v>
      </c>
      <c r="AA10" s="3" t="s">
        <v>170</v>
      </c>
      <c r="AB10" s="3" t="str">
        <f t="shared" ref="AB10" si="1">IF(A10="","",A10&amp;"-000000")</f>
        <v>7058-000000</v>
      </c>
      <c r="AC10" s="3">
        <v>970</v>
      </c>
      <c r="AD10" s="3" t="str">
        <f t="shared" ref="AD10" si="2">IF(LEN($O$1)=3,$O$1,IF(LEN($O$1)=2,0&amp;$O$1,IF(LEN($O$1)=1,0&amp;0&amp;$O$1,"ERROR")))</f>
        <v>035</v>
      </c>
      <c r="AF10" s="3">
        <v>1</v>
      </c>
      <c r="AG10" s="3">
        <v>110</v>
      </c>
      <c r="AH10" s="3" t="str">
        <f>Summary!$B$2</f>
        <v>USD</v>
      </c>
      <c r="AI10" s="3">
        <f t="shared" ref="AI10:AT10" si="3">IF(C10="",0,C10)</f>
        <v>0</v>
      </c>
      <c r="AJ10" s="3">
        <f t="shared" si="3"/>
        <v>730</v>
      </c>
      <c r="AK10" s="3">
        <f t="shared" si="3"/>
        <v>0</v>
      </c>
      <c r="AL10" s="3">
        <f t="shared" si="3"/>
        <v>0</v>
      </c>
      <c r="AM10" s="3">
        <f t="shared" si="3"/>
        <v>0</v>
      </c>
      <c r="AN10" s="3">
        <f t="shared" si="3"/>
        <v>0</v>
      </c>
      <c r="AO10" s="3">
        <f t="shared" si="3"/>
        <v>750</v>
      </c>
      <c r="AP10" s="3">
        <f t="shared" si="3"/>
        <v>0</v>
      </c>
      <c r="AQ10" s="3">
        <f t="shared" si="3"/>
        <v>0</v>
      </c>
      <c r="AR10" s="3">
        <f t="shared" si="3"/>
        <v>0</v>
      </c>
      <c r="AS10" s="3">
        <f t="shared" si="3"/>
        <v>0</v>
      </c>
      <c r="AT10" s="3">
        <f t="shared" si="3"/>
        <v>0</v>
      </c>
    </row>
    <row r="11" spans="1:46" ht="21.75" customHeight="1" x14ac:dyDescent="0.55000000000000004">
      <c r="A11" s="177" t="s">
        <v>319</v>
      </c>
      <c r="B11" s="43"/>
      <c r="C11" s="178">
        <f t="shared" ref="C11:O11" si="4">SUM(C10:C10)</f>
        <v>0</v>
      </c>
      <c r="D11" s="178">
        <f t="shared" si="4"/>
        <v>730</v>
      </c>
      <c r="E11" s="178">
        <f t="shared" si="4"/>
        <v>0</v>
      </c>
      <c r="F11" s="178">
        <f t="shared" si="4"/>
        <v>0</v>
      </c>
      <c r="G11" s="178">
        <f t="shared" si="4"/>
        <v>0</v>
      </c>
      <c r="H11" s="178">
        <f t="shared" si="4"/>
        <v>0</v>
      </c>
      <c r="I11" s="178">
        <f t="shared" si="4"/>
        <v>750</v>
      </c>
      <c r="J11" s="178">
        <f t="shared" si="4"/>
        <v>0</v>
      </c>
      <c r="K11" s="178">
        <f t="shared" si="4"/>
        <v>0</v>
      </c>
      <c r="L11" s="178">
        <f t="shared" si="4"/>
        <v>0</v>
      </c>
      <c r="M11" s="178">
        <f t="shared" si="4"/>
        <v>0</v>
      </c>
      <c r="N11" s="178">
        <f t="shared" si="4"/>
        <v>0</v>
      </c>
      <c r="O11" s="178">
        <f t="shared" si="4"/>
        <v>1480</v>
      </c>
      <c r="AF11" s="3">
        <v>1</v>
      </c>
    </row>
    <row r="12" spans="1:46" ht="21.75" customHeight="1" x14ac:dyDescent="0.6">
      <c r="A12" s="179"/>
      <c r="B12" s="43"/>
      <c r="C12" s="75"/>
      <c r="D12" s="75"/>
      <c r="E12" s="75"/>
      <c r="F12" s="75"/>
      <c r="G12" s="75"/>
      <c r="H12" s="75"/>
      <c r="I12" s="75"/>
      <c r="J12" s="75"/>
      <c r="K12" s="75"/>
      <c r="L12" s="75"/>
      <c r="M12" s="75"/>
      <c r="N12" s="75"/>
      <c r="O12" s="75"/>
      <c r="AF12" s="3">
        <v>1</v>
      </c>
    </row>
    <row r="13" spans="1:46" ht="21.75" customHeight="1" x14ac:dyDescent="0.55000000000000004">
      <c r="A13" s="177" t="s">
        <v>235</v>
      </c>
      <c r="B13" s="43"/>
      <c r="C13" s="75"/>
      <c r="D13" s="75"/>
      <c r="E13" s="75"/>
      <c r="F13" s="75"/>
      <c r="G13" s="75"/>
      <c r="H13" s="75"/>
      <c r="I13" s="75"/>
      <c r="J13" s="75"/>
      <c r="K13" s="75"/>
      <c r="L13" s="75"/>
      <c r="M13" s="75"/>
      <c r="N13" s="75"/>
      <c r="O13" s="75"/>
      <c r="AF13" s="3">
        <v>1</v>
      </c>
    </row>
    <row r="14" spans="1:46" ht="21.75" customHeight="1" x14ac:dyDescent="0.55000000000000004">
      <c r="A14" s="3">
        <v>7058</v>
      </c>
      <c r="B14" s="43" t="str">
        <f>IF(ISTEXT(VLOOKUP(A14,'Chart of Accounts'!$B$5:$C$61,2,FALSE)),VLOOKUP(A14,'Chart of Accounts'!$B$5:$C$61,2,FALSE),"")</f>
        <v>Lodging Expense</v>
      </c>
      <c r="C14" s="76"/>
      <c r="D14" s="76">
        <v>730</v>
      </c>
      <c r="E14" s="76"/>
      <c r="F14" s="76"/>
      <c r="G14" s="76"/>
      <c r="H14" s="76"/>
      <c r="I14" s="76">
        <v>750</v>
      </c>
      <c r="J14" s="76"/>
      <c r="K14" s="76"/>
      <c r="L14" s="76"/>
      <c r="M14" s="76"/>
      <c r="N14" s="76"/>
      <c r="O14" s="75">
        <f>SUM(C14:N14)</f>
        <v>1480</v>
      </c>
      <c r="AA14" s="3" t="s">
        <v>170</v>
      </c>
      <c r="AB14" s="3" t="str">
        <f t="shared" ref="AB14" si="5">IF(A14="","",A14&amp;"-000000")</f>
        <v>7058-000000</v>
      </c>
      <c r="AC14" s="3">
        <v>971</v>
      </c>
      <c r="AD14" s="3" t="str">
        <f t="shared" ref="AD14" si="6">IF(LEN($O$1)=3,$O$1,IF(LEN($O$1)=2,0&amp;$O$1,IF(LEN($O$1)=1,0&amp;0&amp;$O$1,"ERROR")))</f>
        <v>035</v>
      </c>
      <c r="AF14" s="3">
        <v>1</v>
      </c>
      <c r="AG14" s="3">
        <v>110</v>
      </c>
      <c r="AH14" s="3" t="str">
        <f>Summary!$B$2</f>
        <v>USD</v>
      </c>
      <c r="AI14" s="3">
        <f t="shared" ref="AI14:AT14" si="7">IF(C14="",0,C14)</f>
        <v>0</v>
      </c>
      <c r="AJ14" s="3">
        <f t="shared" si="7"/>
        <v>730</v>
      </c>
      <c r="AK14" s="3">
        <f t="shared" si="7"/>
        <v>0</v>
      </c>
      <c r="AL14" s="3">
        <f t="shared" si="7"/>
        <v>0</v>
      </c>
      <c r="AM14" s="3">
        <f t="shared" si="7"/>
        <v>0</v>
      </c>
      <c r="AN14" s="3">
        <f t="shared" si="7"/>
        <v>0</v>
      </c>
      <c r="AO14" s="3">
        <f t="shared" si="7"/>
        <v>750</v>
      </c>
      <c r="AP14" s="3">
        <f t="shared" si="7"/>
        <v>0</v>
      </c>
      <c r="AQ14" s="3">
        <f t="shared" si="7"/>
        <v>0</v>
      </c>
      <c r="AR14" s="3">
        <f t="shared" si="7"/>
        <v>0</v>
      </c>
      <c r="AS14" s="3">
        <f t="shared" si="7"/>
        <v>0</v>
      </c>
      <c r="AT14" s="3">
        <f t="shared" si="7"/>
        <v>0</v>
      </c>
    </row>
    <row r="15" spans="1:46" ht="21.75" customHeight="1" x14ac:dyDescent="0.55000000000000004">
      <c r="A15" s="177" t="s">
        <v>306</v>
      </c>
      <c r="B15" s="43"/>
      <c r="C15" s="178">
        <f t="shared" ref="C15:O15" si="8">SUM(C14:C14)</f>
        <v>0</v>
      </c>
      <c r="D15" s="178">
        <f t="shared" si="8"/>
        <v>730</v>
      </c>
      <c r="E15" s="178">
        <f t="shared" si="8"/>
        <v>0</v>
      </c>
      <c r="F15" s="178">
        <f t="shared" si="8"/>
        <v>0</v>
      </c>
      <c r="G15" s="178">
        <f t="shared" si="8"/>
        <v>0</v>
      </c>
      <c r="H15" s="178">
        <f t="shared" si="8"/>
        <v>0</v>
      </c>
      <c r="I15" s="178">
        <f t="shared" si="8"/>
        <v>750</v>
      </c>
      <c r="J15" s="178">
        <f t="shared" si="8"/>
        <v>0</v>
      </c>
      <c r="K15" s="178">
        <f t="shared" si="8"/>
        <v>0</v>
      </c>
      <c r="L15" s="178">
        <f t="shared" si="8"/>
        <v>0</v>
      </c>
      <c r="M15" s="178">
        <f t="shared" si="8"/>
        <v>0</v>
      </c>
      <c r="N15" s="178">
        <f t="shared" si="8"/>
        <v>0</v>
      </c>
      <c r="O15" s="178">
        <f t="shared" si="8"/>
        <v>1480</v>
      </c>
      <c r="AF15" s="3">
        <v>1</v>
      </c>
    </row>
    <row r="16" spans="1:46" ht="21.75" customHeight="1" x14ac:dyDescent="0.55000000000000004">
      <c r="B16" s="43"/>
      <c r="C16" s="75"/>
      <c r="D16" s="75"/>
      <c r="E16" s="75"/>
      <c r="F16" s="75"/>
      <c r="G16" s="75"/>
      <c r="H16" s="75"/>
      <c r="I16" s="75"/>
      <c r="J16" s="75"/>
      <c r="K16" s="75"/>
      <c r="L16" s="75"/>
      <c r="M16" s="75"/>
      <c r="N16" s="75"/>
      <c r="O16" s="75"/>
      <c r="AF16" s="3">
        <v>1</v>
      </c>
    </row>
    <row r="17" spans="1:46" ht="21.75" customHeight="1" x14ac:dyDescent="0.55000000000000004">
      <c r="A17" s="177" t="s">
        <v>234</v>
      </c>
      <c r="B17" s="43"/>
      <c r="C17" s="75"/>
      <c r="D17" s="75"/>
      <c r="E17" s="75"/>
      <c r="F17" s="75"/>
      <c r="G17" s="75"/>
      <c r="H17" s="75"/>
      <c r="I17" s="75"/>
      <c r="J17" s="75"/>
      <c r="K17" s="75"/>
      <c r="L17" s="75"/>
      <c r="M17" s="75"/>
      <c r="N17" s="75"/>
      <c r="O17" s="75"/>
      <c r="AF17" s="3">
        <v>1</v>
      </c>
    </row>
    <row r="18" spans="1:46" ht="21.75" customHeight="1" x14ac:dyDescent="0.55000000000000004">
      <c r="A18" s="3">
        <v>7058</v>
      </c>
      <c r="B18" s="43" t="str">
        <f>IF(ISTEXT(VLOOKUP(A18,'Chart of Accounts'!$B$5:$C$61,2,FALSE)),VLOOKUP(A18,'Chart of Accounts'!$B$5:$C$61,2,FALSE),"")</f>
        <v>Lodging Expense</v>
      </c>
      <c r="C18" s="76"/>
      <c r="D18" s="76">
        <v>730</v>
      </c>
      <c r="E18" s="76"/>
      <c r="F18" s="76"/>
      <c r="G18" s="76"/>
      <c r="H18" s="76"/>
      <c r="I18" s="76">
        <v>750</v>
      </c>
      <c r="J18" s="76"/>
      <c r="K18" s="76"/>
      <c r="L18" s="76"/>
      <c r="M18" s="76"/>
      <c r="N18" s="76"/>
      <c r="O18" s="75">
        <f>SUM(C18:N18)</f>
        <v>1480</v>
      </c>
      <c r="AA18" s="3" t="s">
        <v>170</v>
      </c>
      <c r="AB18" s="3" t="str">
        <f t="shared" ref="AB18" si="9">IF(A18="","",A18&amp;"-000000")</f>
        <v>7058-000000</v>
      </c>
      <c r="AC18" s="3">
        <v>972</v>
      </c>
      <c r="AD18" s="3" t="str">
        <f t="shared" ref="AD18" si="10">IF(LEN($O$1)=3,$O$1,IF(LEN($O$1)=2,0&amp;$O$1,IF(LEN($O$1)=1,0&amp;0&amp;$O$1,"ERROR")))</f>
        <v>035</v>
      </c>
      <c r="AF18" s="3">
        <v>1</v>
      </c>
      <c r="AG18" s="3">
        <v>110</v>
      </c>
      <c r="AH18" s="3" t="str">
        <f>Summary!$B$2</f>
        <v>USD</v>
      </c>
      <c r="AI18" s="3">
        <f t="shared" ref="AI18:AT18" si="11">IF(C18="",0,C18)</f>
        <v>0</v>
      </c>
      <c r="AJ18" s="3">
        <f t="shared" si="11"/>
        <v>730</v>
      </c>
      <c r="AK18" s="3">
        <f t="shared" si="11"/>
        <v>0</v>
      </c>
      <c r="AL18" s="3">
        <f t="shared" si="11"/>
        <v>0</v>
      </c>
      <c r="AM18" s="3">
        <f t="shared" si="11"/>
        <v>0</v>
      </c>
      <c r="AN18" s="3">
        <f t="shared" si="11"/>
        <v>0</v>
      </c>
      <c r="AO18" s="3">
        <f t="shared" si="11"/>
        <v>750</v>
      </c>
      <c r="AP18" s="3">
        <f t="shared" si="11"/>
        <v>0</v>
      </c>
      <c r="AQ18" s="3">
        <f t="shared" si="11"/>
        <v>0</v>
      </c>
      <c r="AR18" s="3">
        <f t="shared" si="11"/>
        <v>0</v>
      </c>
      <c r="AS18" s="3">
        <f t="shared" si="11"/>
        <v>0</v>
      </c>
      <c r="AT18" s="3">
        <f t="shared" si="11"/>
        <v>0</v>
      </c>
    </row>
    <row r="19" spans="1:46" ht="21.75" customHeight="1" x14ac:dyDescent="0.55000000000000004">
      <c r="A19" s="177" t="s">
        <v>307</v>
      </c>
      <c r="B19" s="43"/>
      <c r="C19" s="178">
        <f t="shared" ref="C19:O19" si="12">SUM(C18:C18)</f>
        <v>0</v>
      </c>
      <c r="D19" s="178">
        <f t="shared" si="12"/>
        <v>730</v>
      </c>
      <c r="E19" s="178">
        <f t="shared" si="12"/>
        <v>0</v>
      </c>
      <c r="F19" s="178">
        <f t="shared" si="12"/>
        <v>0</v>
      </c>
      <c r="G19" s="178">
        <f t="shared" si="12"/>
        <v>0</v>
      </c>
      <c r="H19" s="178">
        <f t="shared" si="12"/>
        <v>0</v>
      </c>
      <c r="I19" s="178">
        <f t="shared" si="12"/>
        <v>750</v>
      </c>
      <c r="J19" s="178">
        <f t="shared" si="12"/>
        <v>0</v>
      </c>
      <c r="K19" s="178">
        <f t="shared" si="12"/>
        <v>0</v>
      </c>
      <c r="L19" s="178">
        <f t="shared" si="12"/>
        <v>0</v>
      </c>
      <c r="M19" s="178">
        <f t="shared" si="12"/>
        <v>0</v>
      </c>
      <c r="N19" s="178">
        <f t="shared" si="12"/>
        <v>0</v>
      </c>
      <c r="O19" s="178">
        <f t="shared" si="12"/>
        <v>1480</v>
      </c>
      <c r="AF19" s="3">
        <v>1</v>
      </c>
    </row>
    <row r="20" spans="1:46" ht="21.75" customHeight="1" x14ac:dyDescent="0.55000000000000004">
      <c r="B20" s="43"/>
      <c r="C20" s="75"/>
      <c r="D20" s="75"/>
      <c r="E20" s="75"/>
      <c r="F20" s="75"/>
      <c r="G20" s="75"/>
      <c r="H20" s="75"/>
      <c r="I20" s="75"/>
      <c r="J20" s="75"/>
      <c r="K20" s="75"/>
      <c r="L20" s="75"/>
      <c r="M20" s="75"/>
      <c r="N20" s="75"/>
      <c r="O20" s="75"/>
      <c r="AF20" s="3">
        <v>1</v>
      </c>
    </row>
    <row r="21" spans="1:46" ht="21.75" customHeight="1" x14ac:dyDescent="0.55000000000000004">
      <c r="A21" s="177" t="s">
        <v>236</v>
      </c>
      <c r="B21" s="43"/>
      <c r="C21" s="75"/>
      <c r="D21" s="75"/>
      <c r="E21" s="75"/>
      <c r="F21" s="75"/>
      <c r="G21" s="75"/>
      <c r="H21" s="75"/>
      <c r="I21" s="75"/>
      <c r="J21" s="75"/>
      <c r="K21" s="75"/>
      <c r="L21" s="75"/>
      <c r="M21" s="75"/>
      <c r="N21" s="75"/>
      <c r="O21" s="75"/>
      <c r="AF21" s="3">
        <v>1</v>
      </c>
    </row>
    <row r="22" spans="1:46" ht="21.75" customHeight="1" x14ac:dyDescent="0.55000000000000004">
      <c r="A22" s="3">
        <v>7058</v>
      </c>
      <c r="B22" s="43" t="str">
        <f>IF(ISTEXT(VLOOKUP(A22,'Chart of Accounts'!$B$5:$C$61,2,FALSE)),VLOOKUP(A22,'Chart of Accounts'!$B$5:$C$61,2,FALSE),"")</f>
        <v>Lodging Expense</v>
      </c>
      <c r="C22" s="76"/>
      <c r="D22" s="76"/>
      <c r="E22" s="76"/>
      <c r="F22" s="76"/>
      <c r="G22" s="76"/>
      <c r="H22" s="76"/>
      <c r="I22" s="76"/>
      <c r="J22" s="76"/>
      <c r="K22" s="76"/>
      <c r="L22" s="76"/>
      <c r="M22" s="76"/>
      <c r="N22" s="76"/>
      <c r="O22" s="75">
        <f t="shared" ref="O22" si="13">SUM(C22:N22)</f>
        <v>0</v>
      </c>
      <c r="AA22" s="3" t="s">
        <v>170</v>
      </c>
      <c r="AB22" s="3" t="str">
        <f t="shared" ref="AB22" si="14">IF(A22="","",A22&amp;"-000000")</f>
        <v>7058-000000</v>
      </c>
      <c r="AC22" s="3">
        <v>973</v>
      </c>
      <c r="AD22" s="3" t="str">
        <f t="shared" ref="AD22" si="15">IF(LEN($O$1)=3,$O$1,IF(LEN($O$1)=2,0&amp;$O$1,IF(LEN($O$1)=1,0&amp;0&amp;$O$1,"ERROR")))</f>
        <v>035</v>
      </c>
      <c r="AF22" s="3">
        <v>1</v>
      </c>
      <c r="AG22" s="3">
        <v>110</v>
      </c>
      <c r="AH22" s="3" t="str">
        <f>Summary!$B$2</f>
        <v>USD</v>
      </c>
      <c r="AI22" s="3">
        <f t="shared" ref="AI22:AT22" si="16">IF(C22="",0,C22)</f>
        <v>0</v>
      </c>
      <c r="AJ22" s="3">
        <f t="shared" si="16"/>
        <v>0</v>
      </c>
      <c r="AK22" s="3">
        <f t="shared" si="16"/>
        <v>0</v>
      </c>
      <c r="AL22" s="3">
        <f t="shared" si="16"/>
        <v>0</v>
      </c>
      <c r="AM22" s="3">
        <f t="shared" si="16"/>
        <v>0</v>
      </c>
      <c r="AN22" s="3">
        <f t="shared" si="16"/>
        <v>0</v>
      </c>
      <c r="AO22" s="3">
        <f t="shared" si="16"/>
        <v>0</v>
      </c>
      <c r="AP22" s="3">
        <f t="shared" si="16"/>
        <v>0</v>
      </c>
      <c r="AQ22" s="3">
        <f t="shared" si="16"/>
        <v>0</v>
      </c>
      <c r="AR22" s="3">
        <f t="shared" si="16"/>
        <v>0</v>
      </c>
      <c r="AS22" s="3">
        <f t="shared" si="16"/>
        <v>0</v>
      </c>
      <c r="AT22" s="3">
        <f t="shared" si="16"/>
        <v>0</v>
      </c>
    </row>
    <row r="23" spans="1:46" ht="21.75" customHeight="1" x14ac:dyDescent="0.55000000000000004">
      <c r="A23" s="177" t="s">
        <v>308</v>
      </c>
      <c r="B23" s="43"/>
      <c r="C23" s="178">
        <f t="shared" ref="C23:O23" si="17">SUM(C22:C22)</f>
        <v>0</v>
      </c>
      <c r="D23" s="178">
        <f t="shared" si="17"/>
        <v>0</v>
      </c>
      <c r="E23" s="178">
        <f t="shared" si="17"/>
        <v>0</v>
      </c>
      <c r="F23" s="178">
        <f t="shared" si="17"/>
        <v>0</v>
      </c>
      <c r="G23" s="178">
        <f t="shared" si="17"/>
        <v>0</v>
      </c>
      <c r="H23" s="178">
        <f t="shared" si="17"/>
        <v>0</v>
      </c>
      <c r="I23" s="178">
        <f t="shared" si="17"/>
        <v>0</v>
      </c>
      <c r="J23" s="178">
        <f t="shared" si="17"/>
        <v>0</v>
      </c>
      <c r="K23" s="178">
        <f t="shared" si="17"/>
        <v>0</v>
      </c>
      <c r="L23" s="178">
        <f t="shared" si="17"/>
        <v>0</v>
      </c>
      <c r="M23" s="178">
        <f t="shared" si="17"/>
        <v>0</v>
      </c>
      <c r="N23" s="178">
        <f t="shared" si="17"/>
        <v>0</v>
      </c>
      <c r="O23" s="178">
        <f t="shared" si="17"/>
        <v>0</v>
      </c>
      <c r="AF23" s="3">
        <v>1</v>
      </c>
    </row>
    <row r="24" spans="1:46" ht="21.75" customHeight="1" x14ac:dyDescent="0.55000000000000004">
      <c r="B24" s="43"/>
      <c r="C24" s="180"/>
      <c r="D24" s="180"/>
      <c r="E24" s="180"/>
      <c r="F24" s="180"/>
      <c r="G24" s="180"/>
      <c r="H24" s="180"/>
      <c r="I24" s="180"/>
      <c r="J24" s="180"/>
      <c r="K24" s="180"/>
      <c r="L24" s="180"/>
      <c r="M24" s="180"/>
      <c r="N24" s="180"/>
      <c r="O24" s="180"/>
      <c r="AF24" s="3">
        <v>1</v>
      </c>
    </row>
    <row r="25" spans="1:46" ht="21.75" customHeight="1" x14ac:dyDescent="0.55000000000000004">
      <c r="A25" s="177" t="s">
        <v>238</v>
      </c>
      <c r="B25" s="43"/>
      <c r="C25" s="75"/>
      <c r="D25" s="75"/>
      <c r="E25" s="75"/>
      <c r="F25" s="75"/>
      <c r="G25" s="75"/>
      <c r="H25" s="75"/>
      <c r="I25" s="75"/>
      <c r="J25" s="75"/>
      <c r="K25" s="75"/>
      <c r="L25" s="75"/>
      <c r="M25" s="75"/>
      <c r="N25" s="75"/>
      <c r="O25" s="75"/>
      <c r="AF25" s="3">
        <v>1</v>
      </c>
    </row>
    <row r="26" spans="1:46" ht="21.75" customHeight="1" x14ac:dyDescent="0.55000000000000004">
      <c r="A26" s="3">
        <v>7058</v>
      </c>
      <c r="B26" s="43" t="str">
        <f>IF(ISTEXT(VLOOKUP(A26,'Chart of Accounts'!$B$5:$C$61,2,FALSE)),VLOOKUP(A26,'Chart of Accounts'!$B$5:$C$61,2,FALSE),"")</f>
        <v>Lodging Expense</v>
      </c>
      <c r="C26" s="76"/>
      <c r="D26" s="76"/>
      <c r="E26" s="76"/>
      <c r="F26" s="76"/>
      <c r="G26" s="76"/>
      <c r="H26" s="76"/>
      <c r="I26" s="76"/>
      <c r="J26" s="76"/>
      <c r="K26" s="76"/>
      <c r="L26" s="76"/>
      <c r="M26" s="76"/>
      <c r="N26" s="76"/>
      <c r="O26" s="75">
        <f t="shared" ref="O26" si="18">SUM(C26:N26)</f>
        <v>0</v>
      </c>
      <c r="AA26" s="3" t="s">
        <v>170</v>
      </c>
      <c r="AB26" s="3" t="str">
        <f t="shared" ref="AB26" si="19">IF(A26="","",A26&amp;"-000000")</f>
        <v>7058-000000</v>
      </c>
      <c r="AC26" s="3">
        <v>974</v>
      </c>
      <c r="AD26" s="3" t="str">
        <f t="shared" ref="AD26" si="20">IF(LEN($O$1)=3,$O$1,IF(LEN($O$1)=2,0&amp;$O$1,IF(LEN($O$1)=1,0&amp;0&amp;$O$1,"ERROR")))</f>
        <v>035</v>
      </c>
      <c r="AF26" s="3">
        <v>1</v>
      </c>
      <c r="AG26" s="3">
        <v>110</v>
      </c>
      <c r="AH26" s="3" t="str">
        <f>Summary!$B$2</f>
        <v>USD</v>
      </c>
      <c r="AI26" s="3">
        <f t="shared" ref="AI26:AT26" si="21">IF(C26="",0,C26)</f>
        <v>0</v>
      </c>
      <c r="AJ26" s="3">
        <f t="shared" si="21"/>
        <v>0</v>
      </c>
      <c r="AK26" s="3">
        <f t="shared" si="21"/>
        <v>0</v>
      </c>
      <c r="AL26" s="3">
        <f t="shared" si="21"/>
        <v>0</v>
      </c>
      <c r="AM26" s="3">
        <f t="shared" si="21"/>
        <v>0</v>
      </c>
      <c r="AN26" s="3">
        <f t="shared" si="21"/>
        <v>0</v>
      </c>
      <c r="AO26" s="3">
        <f t="shared" si="21"/>
        <v>0</v>
      </c>
      <c r="AP26" s="3">
        <f t="shared" si="21"/>
        <v>0</v>
      </c>
      <c r="AQ26" s="3">
        <f t="shared" si="21"/>
        <v>0</v>
      </c>
      <c r="AR26" s="3">
        <f t="shared" si="21"/>
        <v>0</v>
      </c>
      <c r="AS26" s="3">
        <f t="shared" si="21"/>
        <v>0</v>
      </c>
      <c r="AT26" s="3">
        <f t="shared" si="21"/>
        <v>0</v>
      </c>
    </row>
    <row r="27" spans="1:46" ht="21.75" customHeight="1" x14ac:dyDescent="0.55000000000000004">
      <c r="A27" s="177" t="s">
        <v>309</v>
      </c>
      <c r="B27" s="43"/>
      <c r="C27" s="178">
        <f t="shared" ref="C27:O27" si="22">SUM(C26:C26)</f>
        <v>0</v>
      </c>
      <c r="D27" s="178">
        <f t="shared" si="22"/>
        <v>0</v>
      </c>
      <c r="E27" s="178">
        <f t="shared" si="22"/>
        <v>0</v>
      </c>
      <c r="F27" s="178">
        <f t="shared" si="22"/>
        <v>0</v>
      </c>
      <c r="G27" s="178">
        <f t="shared" si="22"/>
        <v>0</v>
      </c>
      <c r="H27" s="178">
        <f t="shared" si="22"/>
        <v>0</v>
      </c>
      <c r="I27" s="178">
        <f t="shared" si="22"/>
        <v>0</v>
      </c>
      <c r="J27" s="178">
        <f t="shared" si="22"/>
        <v>0</v>
      </c>
      <c r="K27" s="178">
        <f t="shared" si="22"/>
        <v>0</v>
      </c>
      <c r="L27" s="178">
        <f t="shared" si="22"/>
        <v>0</v>
      </c>
      <c r="M27" s="178">
        <f t="shared" si="22"/>
        <v>0</v>
      </c>
      <c r="N27" s="178">
        <f t="shared" si="22"/>
        <v>0</v>
      </c>
      <c r="O27" s="178">
        <f t="shared" si="22"/>
        <v>0</v>
      </c>
      <c r="AF27" s="3">
        <v>1</v>
      </c>
    </row>
    <row r="28" spans="1:46" ht="21.75" customHeight="1" x14ac:dyDescent="0.55000000000000004">
      <c r="B28" s="43"/>
      <c r="C28" s="75"/>
      <c r="D28" s="75"/>
      <c r="E28" s="75"/>
      <c r="F28" s="75"/>
      <c r="G28" s="75"/>
      <c r="H28" s="75"/>
      <c r="I28" s="75"/>
      <c r="J28" s="75"/>
      <c r="K28" s="75"/>
      <c r="L28" s="75"/>
      <c r="M28" s="75"/>
      <c r="N28" s="75"/>
      <c r="O28" s="75"/>
      <c r="AF28" s="3">
        <v>1</v>
      </c>
    </row>
    <row r="29" spans="1:46" ht="21.75" customHeight="1" x14ac:dyDescent="0.55000000000000004">
      <c r="A29" s="177" t="s">
        <v>239</v>
      </c>
      <c r="B29" s="43"/>
      <c r="C29" s="75"/>
      <c r="D29" s="75"/>
      <c r="E29" s="75"/>
      <c r="F29" s="75"/>
      <c r="G29" s="75"/>
      <c r="H29" s="75"/>
      <c r="I29" s="75"/>
      <c r="J29" s="75"/>
      <c r="K29" s="75"/>
      <c r="L29" s="75"/>
      <c r="M29" s="75"/>
      <c r="N29" s="75"/>
      <c r="O29" s="75"/>
      <c r="AF29" s="3">
        <v>1</v>
      </c>
    </row>
    <row r="30" spans="1:46" ht="21.75" customHeight="1" x14ac:dyDescent="0.55000000000000004">
      <c r="A30" s="3">
        <v>7058</v>
      </c>
      <c r="B30" s="43" t="str">
        <f>IF(ISTEXT(VLOOKUP(A30,'Chart of Accounts'!$B$5:$C$61,2,FALSE)),VLOOKUP(A30,'Chart of Accounts'!$B$5:$C$61,2,FALSE),"")</f>
        <v>Lodging Expense</v>
      </c>
      <c r="C30" s="76"/>
      <c r="D30" s="76"/>
      <c r="E30" s="76"/>
      <c r="F30" s="76"/>
      <c r="G30" s="76"/>
      <c r="H30" s="76"/>
      <c r="I30" s="76"/>
      <c r="J30" s="76"/>
      <c r="K30" s="76"/>
      <c r="L30" s="76"/>
      <c r="M30" s="76"/>
      <c r="N30" s="76"/>
      <c r="O30" s="75">
        <f t="shared" ref="O30" si="23">SUM(C30:N30)</f>
        <v>0</v>
      </c>
      <c r="AA30" s="3" t="s">
        <v>170</v>
      </c>
      <c r="AB30" s="3" t="str">
        <f t="shared" ref="AB30" si="24">IF(A30="","",A30&amp;"-000000")</f>
        <v>7058-000000</v>
      </c>
      <c r="AC30" s="3">
        <v>975</v>
      </c>
      <c r="AD30" s="3" t="str">
        <f t="shared" ref="AD30" si="25">IF(LEN($O$1)=3,$O$1,IF(LEN($O$1)=2,0&amp;$O$1,IF(LEN($O$1)=1,0&amp;0&amp;$O$1,"ERROR")))</f>
        <v>035</v>
      </c>
      <c r="AF30" s="3">
        <v>1</v>
      </c>
      <c r="AG30" s="3">
        <v>110</v>
      </c>
      <c r="AH30" s="3" t="str">
        <f>Summary!$B$2</f>
        <v>USD</v>
      </c>
      <c r="AI30" s="3">
        <f t="shared" ref="AI30:AT30" si="26">IF(C30="",0,C30)</f>
        <v>0</v>
      </c>
      <c r="AJ30" s="3">
        <f t="shared" si="26"/>
        <v>0</v>
      </c>
      <c r="AK30" s="3">
        <f t="shared" si="26"/>
        <v>0</v>
      </c>
      <c r="AL30" s="3">
        <f t="shared" si="26"/>
        <v>0</v>
      </c>
      <c r="AM30" s="3">
        <f t="shared" si="26"/>
        <v>0</v>
      </c>
      <c r="AN30" s="3">
        <f t="shared" si="26"/>
        <v>0</v>
      </c>
      <c r="AO30" s="3">
        <f t="shared" si="26"/>
        <v>0</v>
      </c>
      <c r="AP30" s="3">
        <f t="shared" si="26"/>
        <v>0</v>
      </c>
      <c r="AQ30" s="3">
        <f t="shared" si="26"/>
        <v>0</v>
      </c>
      <c r="AR30" s="3">
        <f t="shared" si="26"/>
        <v>0</v>
      </c>
      <c r="AS30" s="3">
        <f t="shared" si="26"/>
        <v>0</v>
      </c>
      <c r="AT30" s="3">
        <f t="shared" si="26"/>
        <v>0</v>
      </c>
    </row>
    <row r="31" spans="1:46" ht="21.75" customHeight="1" x14ac:dyDescent="0.55000000000000004">
      <c r="A31" s="177" t="s">
        <v>310</v>
      </c>
      <c r="B31" s="43"/>
      <c r="C31" s="178">
        <f t="shared" ref="C31:O31" si="27">SUM(C30:C30)</f>
        <v>0</v>
      </c>
      <c r="D31" s="178">
        <f t="shared" si="27"/>
        <v>0</v>
      </c>
      <c r="E31" s="178">
        <f t="shared" si="27"/>
        <v>0</v>
      </c>
      <c r="F31" s="178">
        <f t="shared" si="27"/>
        <v>0</v>
      </c>
      <c r="G31" s="178">
        <f t="shared" si="27"/>
        <v>0</v>
      </c>
      <c r="H31" s="178">
        <f t="shared" si="27"/>
        <v>0</v>
      </c>
      <c r="I31" s="178">
        <f t="shared" si="27"/>
        <v>0</v>
      </c>
      <c r="J31" s="178">
        <f t="shared" si="27"/>
        <v>0</v>
      </c>
      <c r="K31" s="178">
        <f t="shared" si="27"/>
        <v>0</v>
      </c>
      <c r="L31" s="178">
        <f t="shared" si="27"/>
        <v>0</v>
      </c>
      <c r="M31" s="178">
        <f t="shared" si="27"/>
        <v>0</v>
      </c>
      <c r="N31" s="178">
        <f t="shared" si="27"/>
        <v>0</v>
      </c>
      <c r="O31" s="178">
        <f t="shared" si="27"/>
        <v>0</v>
      </c>
      <c r="AF31" s="3">
        <v>1</v>
      </c>
    </row>
    <row r="32" spans="1:46" ht="21.75" customHeight="1" x14ac:dyDescent="0.55000000000000004">
      <c r="B32" s="43"/>
      <c r="C32" s="180"/>
      <c r="D32" s="180"/>
      <c r="E32" s="180"/>
      <c r="F32" s="180"/>
      <c r="G32" s="180"/>
      <c r="H32" s="180"/>
      <c r="I32" s="180"/>
      <c r="J32" s="180"/>
      <c r="K32" s="180"/>
      <c r="L32" s="180"/>
      <c r="M32" s="180"/>
      <c r="N32" s="180"/>
      <c r="O32" s="180"/>
      <c r="AF32" s="3">
        <v>1</v>
      </c>
    </row>
    <row r="33" spans="1:46" ht="21.75" customHeight="1" x14ac:dyDescent="0.55000000000000004">
      <c r="A33" s="177" t="s">
        <v>240</v>
      </c>
      <c r="B33" s="43"/>
      <c r="C33" s="75"/>
      <c r="D33" s="75"/>
      <c r="E33" s="75"/>
      <c r="F33" s="75"/>
      <c r="G33" s="75"/>
      <c r="H33" s="75"/>
      <c r="I33" s="75"/>
      <c r="J33" s="75"/>
      <c r="K33" s="75"/>
      <c r="L33" s="75"/>
      <c r="M33" s="75"/>
      <c r="N33" s="75"/>
      <c r="O33" s="75"/>
      <c r="AF33" s="3">
        <v>1</v>
      </c>
    </row>
    <row r="34" spans="1:46" ht="21.75" customHeight="1" x14ac:dyDescent="0.55000000000000004">
      <c r="A34" s="3">
        <v>7058</v>
      </c>
      <c r="B34" s="43" t="str">
        <f>IF(ISTEXT(VLOOKUP(A34,'Chart of Accounts'!$B$5:$C$61,2,FALSE)),VLOOKUP(A34,'Chart of Accounts'!$B$5:$C$61,2,FALSE),"")</f>
        <v>Lodging Expense</v>
      </c>
      <c r="C34" s="76"/>
      <c r="D34" s="76"/>
      <c r="E34" s="76"/>
      <c r="F34" s="76"/>
      <c r="G34" s="76"/>
      <c r="H34" s="76"/>
      <c r="I34" s="76"/>
      <c r="J34" s="76"/>
      <c r="K34" s="76"/>
      <c r="L34" s="76"/>
      <c r="M34" s="76"/>
      <c r="N34" s="76"/>
      <c r="O34" s="75">
        <f t="shared" ref="O34" si="28">SUM(C34:N34)</f>
        <v>0</v>
      </c>
      <c r="AA34" s="3" t="s">
        <v>170</v>
      </c>
      <c r="AB34" s="3" t="str">
        <f t="shared" ref="AB34" si="29">IF(A34="","",A34&amp;"-000000")</f>
        <v>7058-000000</v>
      </c>
      <c r="AC34" s="3">
        <v>976</v>
      </c>
      <c r="AD34" s="3" t="str">
        <f t="shared" ref="AD34" si="30">IF(LEN($O$1)=3,$O$1,IF(LEN($O$1)=2,0&amp;$O$1,IF(LEN($O$1)=1,0&amp;0&amp;$O$1,"ERROR")))</f>
        <v>035</v>
      </c>
      <c r="AF34" s="3">
        <v>1</v>
      </c>
      <c r="AG34" s="3">
        <v>110</v>
      </c>
      <c r="AH34" s="3" t="str">
        <f>Summary!$B$2</f>
        <v>USD</v>
      </c>
      <c r="AI34" s="3">
        <f t="shared" ref="AI34:AT34" si="31">IF(C34="",0,C34)</f>
        <v>0</v>
      </c>
      <c r="AJ34" s="3">
        <f t="shared" si="31"/>
        <v>0</v>
      </c>
      <c r="AK34" s="3">
        <f t="shared" si="31"/>
        <v>0</v>
      </c>
      <c r="AL34" s="3">
        <f t="shared" si="31"/>
        <v>0</v>
      </c>
      <c r="AM34" s="3">
        <f t="shared" si="31"/>
        <v>0</v>
      </c>
      <c r="AN34" s="3">
        <f t="shared" si="31"/>
        <v>0</v>
      </c>
      <c r="AO34" s="3">
        <f t="shared" si="31"/>
        <v>0</v>
      </c>
      <c r="AP34" s="3">
        <f t="shared" si="31"/>
        <v>0</v>
      </c>
      <c r="AQ34" s="3">
        <f t="shared" si="31"/>
        <v>0</v>
      </c>
      <c r="AR34" s="3">
        <f t="shared" si="31"/>
        <v>0</v>
      </c>
      <c r="AS34" s="3">
        <f t="shared" si="31"/>
        <v>0</v>
      </c>
      <c r="AT34" s="3">
        <f t="shared" si="31"/>
        <v>0</v>
      </c>
    </row>
    <row r="35" spans="1:46" ht="21.75" customHeight="1" x14ac:dyDescent="0.55000000000000004">
      <c r="A35" s="177" t="s">
        <v>311</v>
      </c>
      <c r="B35" s="43"/>
      <c r="C35" s="178">
        <f t="shared" ref="C35:O35" si="32">SUM(C34:C34)</f>
        <v>0</v>
      </c>
      <c r="D35" s="178">
        <f t="shared" si="32"/>
        <v>0</v>
      </c>
      <c r="E35" s="178">
        <f t="shared" si="32"/>
        <v>0</v>
      </c>
      <c r="F35" s="178">
        <f t="shared" si="32"/>
        <v>0</v>
      </c>
      <c r="G35" s="178">
        <f t="shared" si="32"/>
        <v>0</v>
      </c>
      <c r="H35" s="178">
        <f t="shared" si="32"/>
        <v>0</v>
      </c>
      <c r="I35" s="178">
        <f t="shared" si="32"/>
        <v>0</v>
      </c>
      <c r="J35" s="178">
        <f t="shared" si="32"/>
        <v>0</v>
      </c>
      <c r="K35" s="178">
        <f t="shared" si="32"/>
        <v>0</v>
      </c>
      <c r="L35" s="178">
        <f t="shared" si="32"/>
        <v>0</v>
      </c>
      <c r="M35" s="178">
        <f t="shared" si="32"/>
        <v>0</v>
      </c>
      <c r="N35" s="178">
        <f t="shared" si="32"/>
        <v>0</v>
      </c>
      <c r="O35" s="178">
        <f t="shared" si="32"/>
        <v>0</v>
      </c>
      <c r="AF35" s="3">
        <v>1</v>
      </c>
    </row>
    <row r="36" spans="1:46" ht="21.75" customHeight="1" x14ac:dyDescent="0.6">
      <c r="A36" s="179"/>
      <c r="B36" s="43"/>
      <c r="C36" s="75"/>
      <c r="D36" s="75"/>
      <c r="E36" s="75"/>
      <c r="F36" s="75"/>
      <c r="G36" s="75"/>
      <c r="H36" s="75"/>
      <c r="I36" s="75"/>
      <c r="J36" s="75"/>
      <c r="K36" s="75"/>
      <c r="L36" s="75"/>
      <c r="M36" s="75"/>
      <c r="N36" s="75"/>
      <c r="O36" s="75"/>
      <c r="AF36" s="3">
        <v>1</v>
      </c>
    </row>
    <row r="37" spans="1:46" ht="21.75" customHeight="1" x14ac:dyDescent="0.55000000000000004">
      <c r="A37" s="177" t="s">
        <v>241</v>
      </c>
      <c r="B37" s="43"/>
      <c r="C37" s="75"/>
      <c r="D37" s="75"/>
      <c r="E37" s="75"/>
      <c r="F37" s="75"/>
      <c r="G37" s="75"/>
      <c r="H37" s="75"/>
      <c r="I37" s="75"/>
      <c r="J37" s="75"/>
      <c r="K37" s="75"/>
      <c r="L37" s="75"/>
      <c r="M37" s="75"/>
      <c r="N37" s="75"/>
      <c r="O37" s="75"/>
      <c r="AF37" s="3">
        <v>1</v>
      </c>
    </row>
    <row r="38" spans="1:46" ht="21.75" customHeight="1" x14ac:dyDescent="0.55000000000000004">
      <c r="A38" s="3">
        <v>7058</v>
      </c>
      <c r="B38" s="43" t="str">
        <f>IF(ISTEXT(VLOOKUP(A38,'Chart of Accounts'!$B$5:$C$61,2,FALSE)),VLOOKUP(A38,'Chart of Accounts'!$B$5:$C$61,2,FALSE),"")</f>
        <v>Lodging Expense</v>
      </c>
      <c r="C38" s="76"/>
      <c r="D38" s="76"/>
      <c r="E38" s="76"/>
      <c r="F38" s="76"/>
      <c r="G38" s="76"/>
      <c r="H38" s="76"/>
      <c r="I38" s="76"/>
      <c r="J38" s="76"/>
      <c r="K38" s="76"/>
      <c r="L38" s="76"/>
      <c r="M38" s="76"/>
      <c r="N38" s="76"/>
      <c r="O38" s="75">
        <f t="shared" ref="O38" si="33">SUM(C38:N38)</f>
        <v>0</v>
      </c>
      <c r="AA38" s="3" t="s">
        <v>170</v>
      </c>
      <c r="AB38" s="3" t="str">
        <f t="shared" ref="AB38" si="34">IF(A38="","",A38&amp;"-000000")</f>
        <v>7058-000000</v>
      </c>
      <c r="AC38" s="3">
        <v>977</v>
      </c>
      <c r="AD38" s="3" t="str">
        <f t="shared" ref="AD38" si="35">IF(LEN($O$1)=3,$O$1,IF(LEN($O$1)=2,0&amp;$O$1,IF(LEN($O$1)=1,0&amp;0&amp;$O$1,"ERROR")))</f>
        <v>035</v>
      </c>
      <c r="AF38" s="3">
        <v>1</v>
      </c>
      <c r="AG38" s="3">
        <v>110</v>
      </c>
      <c r="AH38" s="3" t="str">
        <f>Summary!$B$2</f>
        <v>USD</v>
      </c>
      <c r="AI38" s="3">
        <f t="shared" ref="AI38:AT38" si="36">IF(C38="",0,C38)</f>
        <v>0</v>
      </c>
      <c r="AJ38" s="3">
        <f t="shared" si="36"/>
        <v>0</v>
      </c>
      <c r="AK38" s="3">
        <f t="shared" si="36"/>
        <v>0</v>
      </c>
      <c r="AL38" s="3">
        <f t="shared" si="36"/>
        <v>0</v>
      </c>
      <c r="AM38" s="3">
        <f t="shared" si="36"/>
        <v>0</v>
      </c>
      <c r="AN38" s="3">
        <f t="shared" si="36"/>
        <v>0</v>
      </c>
      <c r="AO38" s="3">
        <f t="shared" si="36"/>
        <v>0</v>
      </c>
      <c r="AP38" s="3">
        <f t="shared" si="36"/>
        <v>0</v>
      </c>
      <c r="AQ38" s="3">
        <f t="shared" si="36"/>
        <v>0</v>
      </c>
      <c r="AR38" s="3">
        <f t="shared" si="36"/>
        <v>0</v>
      </c>
      <c r="AS38" s="3">
        <f t="shared" si="36"/>
        <v>0</v>
      </c>
      <c r="AT38" s="3">
        <f t="shared" si="36"/>
        <v>0</v>
      </c>
    </row>
    <row r="39" spans="1:46" ht="21.75" customHeight="1" x14ac:dyDescent="0.55000000000000004">
      <c r="A39" s="177" t="s">
        <v>312</v>
      </c>
      <c r="B39" s="43"/>
      <c r="C39" s="178">
        <f t="shared" ref="C39:O39" si="37">SUM(C38:C38)</f>
        <v>0</v>
      </c>
      <c r="D39" s="178">
        <f t="shared" si="37"/>
        <v>0</v>
      </c>
      <c r="E39" s="178">
        <f t="shared" si="37"/>
        <v>0</v>
      </c>
      <c r="F39" s="178">
        <f t="shared" si="37"/>
        <v>0</v>
      </c>
      <c r="G39" s="178">
        <f t="shared" si="37"/>
        <v>0</v>
      </c>
      <c r="H39" s="178">
        <f t="shared" si="37"/>
        <v>0</v>
      </c>
      <c r="I39" s="178">
        <f t="shared" si="37"/>
        <v>0</v>
      </c>
      <c r="J39" s="178">
        <f t="shared" si="37"/>
        <v>0</v>
      </c>
      <c r="K39" s="178">
        <f t="shared" si="37"/>
        <v>0</v>
      </c>
      <c r="L39" s="178">
        <f t="shared" si="37"/>
        <v>0</v>
      </c>
      <c r="M39" s="178">
        <f t="shared" si="37"/>
        <v>0</v>
      </c>
      <c r="N39" s="178">
        <f t="shared" si="37"/>
        <v>0</v>
      </c>
      <c r="O39" s="178">
        <f t="shared" si="37"/>
        <v>0</v>
      </c>
      <c r="AF39" s="3">
        <v>1</v>
      </c>
    </row>
    <row r="40" spans="1:46" ht="21.75" customHeight="1" x14ac:dyDescent="0.55000000000000004">
      <c r="B40" s="43"/>
      <c r="C40" s="75"/>
      <c r="D40" s="75"/>
      <c r="E40" s="75"/>
      <c r="F40" s="75"/>
      <c r="G40" s="75"/>
      <c r="H40" s="75"/>
      <c r="I40" s="75"/>
      <c r="J40" s="75"/>
      <c r="K40" s="75"/>
      <c r="L40" s="75"/>
      <c r="M40" s="75"/>
      <c r="N40" s="75"/>
      <c r="O40" s="75"/>
      <c r="AF40" s="3">
        <v>1</v>
      </c>
    </row>
    <row r="41" spans="1:46" ht="21.75" customHeight="1" x14ac:dyDescent="0.55000000000000004">
      <c r="A41" s="177" t="s">
        <v>278</v>
      </c>
      <c r="B41" s="43"/>
      <c r="C41" s="75"/>
      <c r="D41" s="75"/>
      <c r="E41" s="75"/>
      <c r="F41" s="75"/>
      <c r="G41" s="75"/>
      <c r="H41" s="75"/>
      <c r="I41" s="75"/>
      <c r="J41" s="75"/>
      <c r="K41" s="75"/>
      <c r="L41" s="75"/>
      <c r="M41" s="75"/>
      <c r="N41" s="75"/>
      <c r="O41" s="75"/>
      <c r="AF41" s="3">
        <v>1</v>
      </c>
    </row>
    <row r="42" spans="1:46" ht="21.75" customHeight="1" x14ac:dyDescent="0.55000000000000004">
      <c r="A42" s="3">
        <v>7058</v>
      </c>
      <c r="B42" s="43" t="str">
        <f>IF(ISTEXT(VLOOKUP(A42,'Chart of Accounts'!$B$5:$C$61,2,FALSE)),VLOOKUP(A42,'Chart of Accounts'!$B$5:$C$61,2,FALSE),"")</f>
        <v>Lodging Expense</v>
      </c>
      <c r="C42" s="76"/>
      <c r="D42" s="76"/>
      <c r="E42" s="76"/>
      <c r="F42" s="76"/>
      <c r="G42" s="76"/>
      <c r="H42" s="76"/>
      <c r="I42" s="76"/>
      <c r="J42" s="76"/>
      <c r="K42" s="76"/>
      <c r="L42" s="76"/>
      <c r="M42" s="76"/>
      <c r="N42" s="76"/>
      <c r="O42" s="75">
        <f t="shared" ref="O42" si="38">SUM(C42:N42)</f>
        <v>0</v>
      </c>
      <c r="AA42" s="3" t="s">
        <v>170</v>
      </c>
      <c r="AB42" s="3" t="str">
        <f t="shared" ref="AB42" si="39">IF(A42="","",A42&amp;"-000000")</f>
        <v>7058-000000</v>
      </c>
      <c r="AC42" s="3">
        <v>978</v>
      </c>
      <c r="AD42" s="3" t="str">
        <f t="shared" ref="AD42" si="40">IF(LEN($O$1)=3,$O$1,IF(LEN($O$1)=2,0&amp;$O$1,IF(LEN($O$1)=1,0&amp;0&amp;$O$1,"ERROR")))</f>
        <v>035</v>
      </c>
      <c r="AF42" s="3">
        <v>1</v>
      </c>
      <c r="AG42" s="3">
        <v>110</v>
      </c>
      <c r="AH42" s="3" t="str">
        <f>Summary!$B$2</f>
        <v>USD</v>
      </c>
      <c r="AI42" s="3">
        <f t="shared" ref="AI42:AT42" si="41">IF(C42="",0,C42)</f>
        <v>0</v>
      </c>
      <c r="AJ42" s="3">
        <f t="shared" si="41"/>
        <v>0</v>
      </c>
      <c r="AK42" s="3">
        <f t="shared" si="41"/>
        <v>0</v>
      </c>
      <c r="AL42" s="3">
        <f t="shared" si="41"/>
        <v>0</v>
      </c>
      <c r="AM42" s="3">
        <f t="shared" si="41"/>
        <v>0</v>
      </c>
      <c r="AN42" s="3">
        <f t="shared" si="41"/>
        <v>0</v>
      </c>
      <c r="AO42" s="3">
        <f t="shared" si="41"/>
        <v>0</v>
      </c>
      <c r="AP42" s="3">
        <f t="shared" si="41"/>
        <v>0</v>
      </c>
      <c r="AQ42" s="3">
        <f t="shared" si="41"/>
        <v>0</v>
      </c>
      <c r="AR42" s="3">
        <f t="shared" si="41"/>
        <v>0</v>
      </c>
      <c r="AS42" s="3">
        <f t="shared" si="41"/>
        <v>0</v>
      </c>
      <c r="AT42" s="3">
        <f t="shared" si="41"/>
        <v>0</v>
      </c>
    </row>
    <row r="43" spans="1:46" ht="21.75" customHeight="1" x14ac:dyDescent="0.55000000000000004">
      <c r="A43" s="177" t="s">
        <v>320</v>
      </c>
      <c r="B43" s="43"/>
      <c r="C43" s="178">
        <f t="shared" ref="C43:O43" si="42">SUM(C42:C42)</f>
        <v>0</v>
      </c>
      <c r="D43" s="178">
        <f t="shared" si="42"/>
        <v>0</v>
      </c>
      <c r="E43" s="178">
        <f t="shared" si="42"/>
        <v>0</v>
      </c>
      <c r="F43" s="178">
        <f t="shared" si="42"/>
        <v>0</v>
      </c>
      <c r="G43" s="178">
        <f t="shared" si="42"/>
        <v>0</v>
      </c>
      <c r="H43" s="178">
        <f t="shared" si="42"/>
        <v>0</v>
      </c>
      <c r="I43" s="178">
        <f t="shared" si="42"/>
        <v>0</v>
      </c>
      <c r="J43" s="178">
        <f t="shared" si="42"/>
        <v>0</v>
      </c>
      <c r="K43" s="178">
        <f t="shared" si="42"/>
        <v>0</v>
      </c>
      <c r="L43" s="178">
        <f t="shared" si="42"/>
        <v>0</v>
      </c>
      <c r="M43" s="178">
        <f t="shared" si="42"/>
        <v>0</v>
      </c>
      <c r="N43" s="178">
        <f t="shared" si="42"/>
        <v>0</v>
      </c>
      <c r="O43" s="178">
        <f t="shared" si="42"/>
        <v>0</v>
      </c>
      <c r="AF43" s="3">
        <v>1</v>
      </c>
    </row>
    <row r="44" spans="1:46" ht="21.75" customHeight="1" x14ac:dyDescent="0.55000000000000004">
      <c r="B44" s="43"/>
      <c r="C44" s="75"/>
      <c r="D44" s="75"/>
      <c r="E44" s="75"/>
      <c r="F44" s="75"/>
      <c r="G44" s="75"/>
      <c r="H44" s="75"/>
      <c r="I44" s="75"/>
      <c r="J44" s="75"/>
      <c r="K44" s="75"/>
      <c r="L44" s="75"/>
      <c r="M44" s="75"/>
      <c r="N44" s="75"/>
      <c r="O44" s="75"/>
      <c r="AF44" s="3">
        <v>1</v>
      </c>
    </row>
    <row r="45" spans="1:46" ht="21.75" customHeight="1" x14ac:dyDescent="0.55000000000000004">
      <c r="A45" s="177" t="s">
        <v>282</v>
      </c>
      <c r="B45" s="43"/>
      <c r="C45" s="75"/>
      <c r="D45" s="75"/>
      <c r="E45" s="75"/>
      <c r="F45" s="75"/>
      <c r="G45" s="75"/>
      <c r="H45" s="75"/>
      <c r="I45" s="75"/>
      <c r="J45" s="75"/>
      <c r="K45" s="75"/>
      <c r="L45" s="75"/>
      <c r="M45" s="75"/>
      <c r="N45" s="75"/>
      <c r="O45" s="75"/>
      <c r="AF45" s="3">
        <v>1</v>
      </c>
    </row>
    <row r="46" spans="1:46" ht="21.75" customHeight="1" x14ac:dyDescent="0.55000000000000004">
      <c r="A46" s="3">
        <v>7058</v>
      </c>
      <c r="B46" s="43" t="str">
        <f>IF(ISTEXT(VLOOKUP(A46,'Chart of Accounts'!$B$5:$C$61,2,FALSE)),VLOOKUP(A46,'Chart of Accounts'!$B$5:$C$61,2,FALSE),"")</f>
        <v>Lodging Expense</v>
      </c>
      <c r="C46" s="76"/>
      <c r="D46" s="76"/>
      <c r="E46" s="76"/>
      <c r="F46" s="76"/>
      <c r="G46" s="76"/>
      <c r="H46" s="76"/>
      <c r="I46" s="76"/>
      <c r="J46" s="76"/>
      <c r="K46" s="76"/>
      <c r="L46" s="76"/>
      <c r="M46" s="76"/>
      <c r="N46" s="76"/>
      <c r="O46" s="75">
        <f t="shared" ref="O46" si="43">SUM(C46:N46)</f>
        <v>0</v>
      </c>
      <c r="AA46" s="3" t="s">
        <v>170</v>
      </c>
      <c r="AB46" s="3" t="str">
        <f t="shared" ref="AB46" si="44">IF(A46="","",A46&amp;"-000000")</f>
        <v>7058-000000</v>
      </c>
      <c r="AC46" s="3">
        <v>979</v>
      </c>
      <c r="AD46" s="3" t="str">
        <f t="shared" ref="AD46" si="45">IF(LEN($O$1)=3,$O$1,IF(LEN($O$1)=2,0&amp;$O$1,IF(LEN($O$1)=1,0&amp;0&amp;$O$1,"ERROR")))</f>
        <v>035</v>
      </c>
      <c r="AF46" s="3">
        <v>1</v>
      </c>
      <c r="AG46" s="3">
        <v>110</v>
      </c>
      <c r="AH46" s="3" t="str">
        <f>Summary!$B$2</f>
        <v>USD</v>
      </c>
      <c r="AI46" s="3">
        <f t="shared" ref="AI46" si="46">IF(C46="",0,C46)</f>
        <v>0</v>
      </c>
      <c r="AJ46" s="3">
        <f t="shared" ref="AJ46" si="47">IF(D46="",0,D46)</f>
        <v>0</v>
      </c>
      <c r="AK46" s="3">
        <f t="shared" ref="AK46" si="48">IF(E46="",0,E46)</f>
        <v>0</v>
      </c>
      <c r="AL46" s="3">
        <f t="shared" ref="AL46" si="49">IF(F46="",0,F46)</f>
        <v>0</v>
      </c>
      <c r="AM46" s="3">
        <f t="shared" ref="AM46" si="50">IF(G46="",0,G46)</f>
        <v>0</v>
      </c>
      <c r="AN46" s="3">
        <f t="shared" ref="AN46" si="51">IF(H46="",0,H46)</f>
        <v>0</v>
      </c>
      <c r="AO46" s="3">
        <f t="shared" ref="AO46" si="52">IF(I46="",0,I46)</f>
        <v>0</v>
      </c>
      <c r="AP46" s="3">
        <f t="shared" ref="AP46" si="53">IF(J46="",0,J46)</f>
        <v>0</v>
      </c>
      <c r="AQ46" s="3">
        <f t="shared" ref="AQ46" si="54">IF(K46="",0,K46)</f>
        <v>0</v>
      </c>
      <c r="AR46" s="3">
        <f t="shared" ref="AR46" si="55">IF(L46="",0,L46)</f>
        <v>0</v>
      </c>
      <c r="AS46" s="3">
        <f t="shared" ref="AS46" si="56">IF(M46="",0,M46)</f>
        <v>0</v>
      </c>
      <c r="AT46" s="3">
        <f t="shared" ref="AT46" si="57">IF(N46="",0,N46)</f>
        <v>0</v>
      </c>
    </row>
    <row r="47" spans="1:46" ht="21.75" customHeight="1" x14ac:dyDescent="0.55000000000000004">
      <c r="A47" s="177" t="s">
        <v>314</v>
      </c>
      <c r="B47" s="43"/>
      <c r="C47" s="178">
        <f t="shared" ref="C47:O47" si="58">SUM(C46:C46)</f>
        <v>0</v>
      </c>
      <c r="D47" s="178">
        <f t="shared" si="58"/>
        <v>0</v>
      </c>
      <c r="E47" s="178">
        <f t="shared" si="58"/>
        <v>0</v>
      </c>
      <c r="F47" s="178">
        <f t="shared" si="58"/>
        <v>0</v>
      </c>
      <c r="G47" s="178">
        <f t="shared" si="58"/>
        <v>0</v>
      </c>
      <c r="H47" s="178">
        <f t="shared" si="58"/>
        <v>0</v>
      </c>
      <c r="I47" s="178">
        <f t="shared" si="58"/>
        <v>0</v>
      </c>
      <c r="J47" s="178">
        <f t="shared" si="58"/>
        <v>0</v>
      </c>
      <c r="K47" s="178">
        <f t="shared" si="58"/>
        <v>0</v>
      </c>
      <c r="L47" s="178">
        <f t="shared" si="58"/>
        <v>0</v>
      </c>
      <c r="M47" s="178">
        <f t="shared" si="58"/>
        <v>0</v>
      </c>
      <c r="N47" s="178">
        <f t="shared" si="58"/>
        <v>0</v>
      </c>
      <c r="O47" s="178">
        <f t="shared" si="58"/>
        <v>0</v>
      </c>
      <c r="AF47" s="3">
        <v>1</v>
      </c>
    </row>
    <row r="48" spans="1:46" ht="21.75" customHeight="1" x14ac:dyDescent="0.55000000000000004">
      <c r="B48" s="43"/>
      <c r="C48" s="75"/>
      <c r="D48" s="75"/>
      <c r="E48" s="75"/>
      <c r="F48" s="75"/>
      <c r="G48" s="75"/>
      <c r="H48" s="75"/>
      <c r="I48" s="75"/>
      <c r="J48" s="75"/>
      <c r="K48" s="75"/>
      <c r="L48" s="75"/>
      <c r="M48" s="75"/>
      <c r="N48" s="75"/>
      <c r="O48" s="75"/>
      <c r="AF48" s="3">
        <v>1</v>
      </c>
    </row>
    <row r="49" spans="1:46" ht="21.75" customHeight="1" x14ac:dyDescent="0.55000000000000004">
      <c r="A49" s="177" t="s">
        <v>276</v>
      </c>
      <c r="B49" s="43"/>
      <c r="C49" s="75"/>
      <c r="D49" s="75"/>
      <c r="E49" s="75"/>
      <c r="F49" s="75"/>
      <c r="G49" s="75"/>
      <c r="H49" s="75"/>
      <c r="I49" s="75"/>
      <c r="J49" s="75"/>
      <c r="K49" s="75"/>
      <c r="L49" s="75"/>
      <c r="M49" s="75"/>
      <c r="N49" s="75"/>
      <c r="O49" s="75"/>
      <c r="AF49" s="3">
        <v>1</v>
      </c>
    </row>
    <row r="50" spans="1:46" ht="21.75" customHeight="1" x14ac:dyDescent="0.55000000000000004">
      <c r="A50" s="3">
        <v>7058</v>
      </c>
      <c r="B50" s="43" t="str">
        <f>IF(ISTEXT(VLOOKUP(A50,'Chart of Accounts'!$B$5:$C$61,2,FALSE)),VLOOKUP(A50,'Chart of Accounts'!$B$5:$C$61,2,FALSE),"")</f>
        <v>Lodging Expense</v>
      </c>
      <c r="C50" s="76"/>
      <c r="D50" s="76"/>
      <c r="E50" s="76"/>
      <c r="F50" s="76"/>
      <c r="G50" s="76"/>
      <c r="H50" s="76"/>
      <c r="I50" s="76"/>
      <c r="J50" s="76"/>
      <c r="K50" s="76"/>
      <c r="L50" s="76"/>
      <c r="M50" s="76"/>
      <c r="N50" s="76"/>
      <c r="O50" s="75">
        <f t="shared" ref="O50" si="59">SUM(C50:N50)</f>
        <v>0</v>
      </c>
      <c r="AA50" s="3" t="s">
        <v>170</v>
      </c>
      <c r="AB50" s="3" t="str">
        <f t="shared" ref="AB50" si="60">IF(A50="","",A50&amp;"-000000")</f>
        <v>7058-000000</v>
      </c>
      <c r="AC50" s="3">
        <v>980</v>
      </c>
      <c r="AD50" s="3" t="str">
        <f t="shared" ref="AD50" si="61">IF(LEN($O$1)=3,$O$1,IF(LEN($O$1)=2,0&amp;$O$1,IF(LEN($O$1)=1,0&amp;0&amp;$O$1,"ERROR")))</f>
        <v>035</v>
      </c>
      <c r="AF50" s="3">
        <v>1</v>
      </c>
      <c r="AG50" s="3">
        <v>110</v>
      </c>
      <c r="AH50" s="3" t="str">
        <f>Summary!$B$2</f>
        <v>USD</v>
      </c>
      <c r="AI50" s="3">
        <f t="shared" ref="AI50:AT50" si="62">IF(C50="",0,C50)</f>
        <v>0</v>
      </c>
      <c r="AJ50" s="3">
        <f t="shared" si="62"/>
        <v>0</v>
      </c>
      <c r="AK50" s="3">
        <f t="shared" si="62"/>
        <v>0</v>
      </c>
      <c r="AL50" s="3">
        <f t="shared" si="62"/>
        <v>0</v>
      </c>
      <c r="AM50" s="3">
        <f t="shared" si="62"/>
        <v>0</v>
      </c>
      <c r="AN50" s="3">
        <f t="shared" si="62"/>
        <v>0</v>
      </c>
      <c r="AO50" s="3">
        <f t="shared" si="62"/>
        <v>0</v>
      </c>
      <c r="AP50" s="3">
        <f t="shared" si="62"/>
        <v>0</v>
      </c>
      <c r="AQ50" s="3">
        <f t="shared" si="62"/>
        <v>0</v>
      </c>
      <c r="AR50" s="3">
        <f t="shared" si="62"/>
        <v>0</v>
      </c>
      <c r="AS50" s="3">
        <f t="shared" si="62"/>
        <v>0</v>
      </c>
      <c r="AT50" s="3">
        <f t="shared" si="62"/>
        <v>0</v>
      </c>
    </row>
    <row r="51" spans="1:46" ht="21.75" customHeight="1" x14ac:dyDescent="0.55000000000000004">
      <c r="A51" s="177" t="s">
        <v>321</v>
      </c>
      <c r="B51" s="43"/>
      <c r="C51" s="178">
        <f t="shared" ref="C51:O51" si="63">SUM(C50:C50)</f>
        <v>0</v>
      </c>
      <c r="D51" s="178">
        <f t="shared" si="63"/>
        <v>0</v>
      </c>
      <c r="E51" s="178">
        <f t="shared" si="63"/>
        <v>0</v>
      </c>
      <c r="F51" s="178">
        <f t="shared" si="63"/>
        <v>0</v>
      </c>
      <c r="G51" s="178">
        <f t="shared" si="63"/>
        <v>0</v>
      </c>
      <c r="H51" s="178">
        <f t="shared" si="63"/>
        <v>0</v>
      </c>
      <c r="I51" s="178">
        <f t="shared" si="63"/>
        <v>0</v>
      </c>
      <c r="J51" s="178">
        <f t="shared" si="63"/>
        <v>0</v>
      </c>
      <c r="K51" s="178">
        <f t="shared" si="63"/>
        <v>0</v>
      </c>
      <c r="L51" s="178">
        <f t="shared" si="63"/>
        <v>0</v>
      </c>
      <c r="M51" s="178">
        <f t="shared" si="63"/>
        <v>0</v>
      </c>
      <c r="N51" s="178">
        <f t="shared" si="63"/>
        <v>0</v>
      </c>
      <c r="O51" s="178">
        <f t="shared" si="63"/>
        <v>0</v>
      </c>
      <c r="AF51" s="3">
        <v>1</v>
      </c>
    </row>
    <row r="52" spans="1:46" ht="21.75" customHeight="1" x14ac:dyDescent="0.55000000000000004">
      <c r="B52" s="43"/>
      <c r="C52" s="75"/>
      <c r="D52" s="75"/>
      <c r="E52" s="75"/>
      <c r="F52" s="75"/>
      <c r="G52" s="75"/>
      <c r="H52" s="75"/>
      <c r="I52" s="75"/>
      <c r="J52" s="75"/>
      <c r="K52" s="75"/>
      <c r="L52" s="75"/>
      <c r="M52" s="75"/>
      <c r="N52" s="75"/>
      <c r="O52" s="75"/>
      <c r="AF52" s="3">
        <v>1</v>
      </c>
    </row>
    <row r="53" spans="1:46" ht="21.75" customHeight="1" x14ac:dyDescent="0.55000000000000004">
      <c r="A53" s="177" t="s">
        <v>133</v>
      </c>
      <c r="B53" s="43"/>
      <c r="C53" s="75"/>
      <c r="D53" s="75"/>
      <c r="E53" s="75"/>
      <c r="F53" s="75"/>
      <c r="G53" s="75"/>
      <c r="H53" s="75"/>
      <c r="I53" s="75"/>
      <c r="J53" s="75"/>
      <c r="K53" s="75"/>
      <c r="L53" s="75"/>
      <c r="M53" s="75"/>
      <c r="N53" s="75"/>
      <c r="O53" s="75"/>
      <c r="AF53" s="3">
        <v>1</v>
      </c>
    </row>
    <row r="54" spans="1:46" ht="21.75" customHeight="1" x14ac:dyDescent="0.55000000000000004">
      <c r="A54" s="3">
        <v>7058</v>
      </c>
      <c r="B54" s="43" t="str">
        <f>IF(ISTEXT(VLOOKUP(A54,'Chart of Accounts'!$B$5:$C$61,2,FALSE)),VLOOKUP(A54,'Chart of Accounts'!$B$5:$C$61,2,FALSE),"")</f>
        <v>Lodging Expense</v>
      </c>
      <c r="C54" s="76"/>
      <c r="D54" s="76"/>
      <c r="E54" s="76"/>
      <c r="F54" s="76"/>
      <c r="G54" s="76"/>
      <c r="H54" s="76"/>
      <c r="I54" s="76"/>
      <c r="J54" s="76"/>
      <c r="K54" s="76"/>
      <c r="L54" s="76"/>
      <c r="M54" s="76"/>
      <c r="N54" s="76"/>
      <c r="O54" s="75">
        <f t="shared" ref="O54" si="64">SUM(C54:N54)</f>
        <v>0</v>
      </c>
      <c r="AA54" s="3" t="s">
        <v>170</v>
      </c>
      <c r="AB54" s="3" t="str">
        <f t="shared" ref="AB54" si="65">IF(A54="","",A54&amp;"-000000")</f>
        <v>7058-000000</v>
      </c>
      <c r="AC54" s="3">
        <v>981</v>
      </c>
      <c r="AD54" s="3" t="str">
        <f t="shared" ref="AD54" si="66">IF(LEN($O$1)=3,$O$1,IF(LEN($O$1)=2,0&amp;$O$1,IF(LEN($O$1)=1,0&amp;0&amp;$O$1,"ERROR")))</f>
        <v>035</v>
      </c>
      <c r="AF54" s="3">
        <v>1</v>
      </c>
      <c r="AG54" s="3">
        <v>110</v>
      </c>
      <c r="AH54" s="3" t="str">
        <f>Summary!$B$2</f>
        <v>USD</v>
      </c>
      <c r="AI54" s="3">
        <f t="shared" ref="AI54:AT54" si="67">IF(C54="",0,C54)</f>
        <v>0</v>
      </c>
      <c r="AJ54" s="3">
        <f t="shared" si="67"/>
        <v>0</v>
      </c>
      <c r="AK54" s="3">
        <f t="shared" si="67"/>
        <v>0</v>
      </c>
      <c r="AL54" s="3">
        <f t="shared" si="67"/>
        <v>0</v>
      </c>
      <c r="AM54" s="3">
        <f t="shared" si="67"/>
        <v>0</v>
      </c>
      <c r="AN54" s="3">
        <f t="shared" si="67"/>
        <v>0</v>
      </c>
      <c r="AO54" s="3">
        <f t="shared" si="67"/>
        <v>0</v>
      </c>
      <c r="AP54" s="3">
        <f t="shared" si="67"/>
        <v>0</v>
      </c>
      <c r="AQ54" s="3">
        <f t="shared" si="67"/>
        <v>0</v>
      </c>
      <c r="AR54" s="3">
        <f t="shared" si="67"/>
        <v>0</v>
      </c>
      <c r="AS54" s="3">
        <f t="shared" si="67"/>
        <v>0</v>
      </c>
      <c r="AT54" s="3">
        <f t="shared" si="67"/>
        <v>0</v>
      </c>
    </row>
    <row r="55" spans="1:46" ht="21.75" customHeight="1" x14ac:dyDescent="0.55000000000000004">
      <c r="A55" s="177" t="s">
        <v>316</v>
      </c>
      <c r="B55" s="43"/>
      <c r="C55" s="178">
        <f t="shared" ref="C55:O55" si="68">SUM(C54:C54)</f>
        <v>0</v>
      </c>
      <c r="D55" s="178">
        <f t="shared" si="68"/>
        <v>0</v>
      </c>
      <c r="E55" s="178">
        <f t="shared" si="68"/>
        <v>0</v>
      </c>
      <c r="F55" s="178">
        <f t="shared" si="68"/>
        <v>0</v>
      </c>
      <c r="G55" s="178">
        <f t="shared" si="68"/>
        <v>0</v>
      </c>
      <c r="H55" s="178">
        <f t="shared" si="68"/>
        <v>0</v>
      </c>
      <c r="I55" s="178">
        <f t="shared" si="68"/>
        <v>0</v>
      </c>
      <c r="J55" s="178">
        <f t="shared" si="68"/>
        <v>0</v>
      </c>
      <c r="K55" s="178">
        <f t="shared" si="68"/>
        <v>0</v>
      </c>
      <c r="L55" s="178">
        <f t="shared" si="68"/>
        <v>0</v>
      </c>
      <c r="M55" s="178">
        <f t="shared" si="68"/>
        <v>0</v>
      </c>
      <c r="N55" s="178">
        <f t="shared" si="68"/>
        <v>0</v>
      </c>
      <c r="O55" s="178">
        <f t="shared" si="68"/>
        <v>0</v>
      </c>
      <c r="AF55" s="3">
        <v>1</v>
      </c>
    </row>
    <row r="56" spans="1:46" ht="21.75" customHeight="1" x14ac:dyDescent="0.55000000000000004">
      <c r="B56" s="43"/>
      <c r="AF56" s="3">
        <v>1</v>
      </c>
    </row>
    <row r="57" spans="1:46" ht="21.75" customHeight="1" x14ac:dyDescent="0.55000000000000004">
      <c r="A57" s="177" t="s">
        <v>134</v>
      </c>
      <c r="B57" s="43"/>
      <c r="C57" s="75"/>
      <c r="D57" s="75"/>
      <c r="E57" s="75"/>
      <c r="F57" s="75"/>
      <c r="G57" s="75"/>
      <c r="H57" s="75"/>
      <c r="I57" s="75"/>
      <c r="J57" s="75"/>
      <c r="K57" s="75"/>
      <c r="L57" s="75"/>
      <c r="M57" s="75"/>
      <c r="N57" s="75"/>
      <c r="O57" s="75"/>
      <c r="AF57" s="3">
        <v>1</v>
      </c>
    </row>
    <row r="58" spans="1:46" ht="21.75" customHeight="1" x14ac:dyDescent="0.55000000000000004">
      <c r="A58" s="3">
        <v>7058</v>
      </c>
      <c r="B58" s="43" t="str">
        <f>IF(ISTEXT(VLOOKUP(A58,'Chart of Accounts'!$B$5:$C$61,2,FALSE)),VLOOKUP(A58,'Chart of Accounts'!$B$5:$C$61,2,FALSE),"")</f>
        <v>Lodging Expense</v>
      </c>
      <c r="C58" s="76"/>
      <c r="D58" s="76"/>
      <c r="E58" s="76"/>
      <c r="F58" s="76"/>
      <c r="G58" s="76"/>
      <c r="H58" s="76"/>
      <c r="I58" s="76"/>
      <c r="J58" s="76"/>
      <c r="K58" s="76"/>
      <c r="L58" s="76"/>
      <c r="M58" s="76"/>
      <c r="N58" s="76"/>
      <c r="O58" s="75">
        <f t="shared" ref="O58" si="69">SUM(C58:N58)</f>
        <v>0</v>
      </c>
      <c r="AA58" s="3" t="s">
        <v>170</v>
      </c>
      <c r="AB58" s="3" t="str">
        <f t="shared" ref="AB58" si="70">IF(A58="","",A58&amp;"-000000")</f>
        <v>7058-000000</v>
      </c>
      <c r="AC58" s="3">
        <v>982</v>
      </c>
      <c r="AD58" s="3" t="str">
        <f t="shared" ref="AD58" si="71">IF(LEN($O$1)=3,$O$1,IF(LEN($O$1)=2,0&amp;$O$1,IF(LEN($O$1)=1,0&amp;0&amp;$O$1,"ERROR")))</f>
        <v>035</v>
      </c>
      <c r="AF58" s="3">
        <v>1</v>
      </c>
      <c r="AG58" s="3">
        <v>110</v>
      </c>
      <c r="AH58" s="3" t="str">
        <f>Summary!$B$2</f>
        <v>USD</v>
      </c>
      <c r="AI58" s="3">
        <f t="shared" ref="AI58:AT58" si="72">IF(C58="",0,C58)</f>
        <v>0</v>
      </c>
      <c r="AJ58" s="3">
        <f t="shared" si="72"/>
        <v>0</v>
      </c>
      <c r="AK58" s="3">
        <f t="shared" si="72"/>
        <v>0</v>
      </c>
      <c r="AL58" s="3">
        <f t="shared" si="72"/>
        <v>0</v>
      </c>
      <c r="AM58" s="3">
        <f t="shared" si="72"/>
        <v>0</v>
      </c>
      <c r="AN58" s="3">
        <f t="shared" si="72"/>
        <v>0</v>
      </c>
      <c r="AO58" s="3">
        <f t="shared" si="72"/>
        <v>0</v>
      </c>
      <c r="AP58" s="3">
        <f t="shared" si="72"/>
        <v>0</v>
      </c>
      <c r="AQ58" s="3">
        <f t="shared" si="72"/>
        <v>0</v>
      </c>
      <c r="AR58" s="3">
        <f t="shared" si="72"/>
        <v>0</v>
      </c>
      <c r="AS58" s="3">
        <f t="shared" si="72"/>
        <v>0</v>
      </c>
      <c r="AT58" s="3">
        <f t="shared" si="72"/>
        <v>0</v>
      </c>
    </row>
    <row r="59" spans="1:46" x14ac:dyDescent="0.55000000000000004">
      <c r="A59" s="177" t="s">
        <v>317</v>
      </c>
      <c r="B59" s="43"/>
      <c r="C59" s="178">
        <f t="shared" ref="C59:O59" si="73">SUM(C58:C58)</f>
        <v>0</v>
      </c>
      <c r="D59" s="178">
        <f t="shared" si="73"/>
        <v>0</v>
      </c>
      <c r="E59" s="178">
        <f t="shared" si="73"/>
        <v>0</v>
      </c>
      <c r="F59" s="178">
        <f t="shared" si="73"/>
        <v>0</v>
      </c>
      <c r="G59" s="178">
        <f t="shared" si="73"/>
        <v>0</v>
      </c>
      <c r="H59" s="178">
        <f t="shared" si="73"/>
        <v>0</v>
      </c>
      <c r="I59" s="178">
        <f t="shared" si="73"/>
        <v>0</v>
      </c>
      <c r="J59" s="178">
        <f t="shared" si="73"/>
        <v>0</v>
      </c>
      <c r="K59" s="178">
        <f t="shared" si="73"/>
        <v>0</v>
      </c>
      <c r="L59" s="178">
        <f t="shared" si="73"/>
        <v>0</v>
      </c>
      <c r="M59" s="178">
        <f t="shared" si="73"/>
        <v>0</v>
      </c>
      <c r="N59" s="178">
        <f t="shared" si="73"/>
        <v>0</v>
      </c>
      <c r="O59" s="178">
        <f t="shared" si="73"/>
        <v>0</v>
      </c>
    </row>
    <row r="62" spans="1:46" ht="17.7" thickBot="1" x14ac:dyDescent="0.6">
      <c r="B62" s="3" t="s">
        <v>279</v>
      </c>
      <c r="C62" s="191">
        <f>SUM(C11,C15,C19,C23,C27,C31,C35,C39,C43,C55,C59,C51,C47)</f>
        <v>0</v>
      </c>
      <c r="D62" s="191">
        <f t="shared" ref="D62:O62" si="74">SUM(D11,D15,D19,D23,D27,D31,D35,D39,D43,D55,D59,D51,D47)</f>
        <v>2190</v>
      </c>
      <c r="E62" s="191">
        <f t="shared" si="74"/>
        <v>0</v>
      </c>
      <c r="F62" s="191">
        <f t="shared" si="74"/>
        <v>0</v>
      </c>
      <c r="G62" s="191">
        <f t="shared" si="74"/>
        <v>0</v>
      </c>
      <c r="H62" s="191">
        <f t="shared" si="74"/>
        <v>0</v>
      </c>
      <c r="I62" s="191">
        <f t="shared" si="74"/>
        <v>2250</v>
      </c>
      <c r="J62" s="191">
        <f t="shared" si="74"/>
        <v>0</v>
      </c>
      <c r="K62" s="191">
        <f t="shared" si="74"/>
        <v>0</v>
      </c>
      <c r="L62" s="191">
        <f t="shared" si="74"/>
        <v>0</v>
      </c>
      <c r="M62" s="191">
        <f t="shared" si="74"/>
        <v>0</v>
      </c>
      <c r="N62" s="191">
        <f t="shared" si="74"/>
        <v>0</v>
      </c>
      <c r="O62" s="191">
        <f t="shared" si="74"/>
        <v>4440</v>
      </c>
    </row>
    <row r="63" spans="1:46" ht="17.7" thickTop="1" x14ac:dyDescent="0.55000000000000004"/>
    <row r="65" spans="3:14" ht="17.7" x14ac:dyDescent="0.6">
      <c r="C65" s="60" t="s">
        <v>589</v>
      </c>
    </row>
    <row r="66" spans="3:14" ht="43.5" customHeight="1" x14ac:dyDescent="0.55000000000000004">
      <c r="C66" s="288" t="s">
        <v>673</v>
      </c>
      <c r="D66" s="289"/>
      <c r="E66" s="289"/>
      <c r="F66" s="289"/>
      <c r="G66" s="289"/>
      <c r="H66" s="289"/>
      <c r="I66" s="289"/>
      <c r="J66" s="289"/>
      <c r="K66" s="289"/>
      <c r="L66" s="289"/>
      <c r="M66" s="289"/>
      <c r="N66" s="289"/>
    </row>
    <row r="67" spans="3:14" ht="217.5" customHeight="1" x14ac:dyDescent="0.55000000000000004">
      <c r="C67" s="285" t="s">
        <v>742</v>
      </c>
      <c r="D67" s="286"/>
      <c r="E67" s="286"/>
      <c r="F67" s="286"/>
      <c r="G67" s="286"/>
      <c r="H67" s="286"/>
      <c r="I67" s="286"/>
      <c r="J67" s="286"/>
      <c r="K67" s="286"/>
      <c r="L67" s="286"/>
      <c r="M67" s="286"/>
      <c r="N67" s="287"/>
    </row>
    <row r="68" spans="3:14" x14ac:dyDescent="0.55000000000000004">
      <c r="C68" s="61" t="str">
        <f>IF(C67="","***Please complete the above Narratives for this budget category","")</f>
        <v/>
      </c>
    </row>
    <row r="69" spans="3:14" ht="17.7" thickBot="1" x14ac:dyDescent="0.6"/>
    <row r="70" spans="3:14" ht="18" thickBot="1" x14ac:dyDescent="0.6">
      <c r="C70" s="293" t="s">
        <v>529</v>
      </c>
      <c r="D70" s="294"/>
      <c r="E70" s="294"/>
      <c r="F70" s="294"/>
      <c r="G70" s="294"/>
      <c r="H70" s="294"/>
      <c r="I70" s="294"/>
      <c r="J70" s="294"/>
      <c r="K70" s="294"/>
      <c r="L70" s="294"/>
      <c r="M70" s="294"/>
      <c r="N70" s="295"/>
    </row>
    <row r="71" spans="3:14" ht="17.7" x14ac:dyDescent="0.55000000000000004">
      <c r="C71" s="337" t="s">
        <v>661</v>
      </c>
      <c r="D71" s="338"/>
      <c r="E71" s="338"/>
      <c r="F71" s="338"/>
      <c r="G71" s="338"/>
      <c r="H71" s="338"/>
      <c r="I71" s="338"/>
      <c r="J71" s="338"/>
      <c r="K71" s="338"/>
      <c r="L71" s="338"/>
      <c r="M71" s="338"/>
      <c r="N71" s="339"/>
    </row>
    <row r="72" spans="3:14" ht="86.25" customHeight="1" thickBot="1" x14ac:dyDescent="0.6">
      <c r="C72" s="102"/>
      <c r="D72" s="299" t="s">
        <v>662</v>
      </c>
      <c r="E72" s="299"/>
      <c r="F72" s="299"/>
      <c r="G72" s="299"/>
      <c r="H72" s="299"/>
      <c r="I72" s="299"/>
      <c r="J72" s="299"/>
      <c r="K72" s="299"/>
      <c r="L72" s="299"/>
      <c r="M72" s="299"/>
      <c r="N72" s="333"/>
    </row>
    <row r="73" spans="3:14" ht="25.5" customHeight="1" x14ac:dyDescent="0.55000000000000004">
      <c r="C73" s="144" t="s">
        <v>561</v>
      </c>
      <c r="D73" s="52"/>
      <c r="E73" s="52"/>
      <c r="F73" s="52"/>
      <c r="G73" s="52"/>
      <c r="H73" s="52"/>
      <c r="I73" s="52"/>
      <c r="J73" s="52"/>
      <c r="K73" s="52"/>
      <c r="L73" s="52"/>
      <c r="M73" s="52"/>
      <c r="N73" s="53"/>
    </row>
    <row r="74" spans="3:14" ht="27" customHeight="1" x14ac:dyDescent="0.55000000000000004">
      <c r="C74" s="193"/>
      <c r="D74" s="369" t="s">
        <v>590</v>
      </c>
      <c r="E74" s="353"/>
      <c r="F74" s="353"/>
      <c r="G74" s="353"/>
      <c r="H74" s="353"/>
      <c r="I74" s="353"/>
      <c r="J74" s="353"/>
      <c r="K74" s="353"/>
      <c r="L74" s="353"/>
      <c r="M74" s="353"/>
      <c r="N74" s="354"/>
    </row>
    <row r="75" spans="3:14" ht="22.5" customHeight="1" x14ac:dyDescent="0.55000000000000004">
      <c r="C75" s="147" t="s">
        <v>562</v>
      </c>
      <c r="D75" s="148"/>
      <c r="E75" s="148"/>
      <c r="F75" s="148"/>
      <c r="G75" s="148"/>
      <c r="H75" s="148"/>
      <c r="I75" s="148"/>
      <c r="J75" s="148"/>
      <c r="K75" s="148"/>
      <c r="L75" s="148"/>
      <c r="M75" s="148"/>
      <c r="N75" s="149"/>
    </row>
    <row r="76" spans="3:14" ht="26.25" customHeight="1" x14ac:dyDescent="0.55000000000000004">
      <c r="C76" s="193"/>
      <c r="D76" s="369" t="s">
        <v>591</v>
      </c>
      <c r="E76" s="353"/>
      <c r="F76" s="353"/>
      <c r="G76" s="353"/>
      <c r="H76" s="353"/>
      <c r="I76" s="353"/>
      <c r="J76" s="353"/>
      <c r="K76" s="353"/>
      <c r="L76" s="353"/>
      <c r="M76" s="353"/>
      <c r="N76" s="354"/>
    </row>
    <row r="77" spans="3:14" ht="24" customHeight="1" x14ac:dyDescent="0.55000000000000004">
      <c r="C77" s="102"/>
      <c r="D77" s="299" t="s">
        <v>633</v>
      </c>
      <c r="E77" s="299"/>
      <c r="F77" s="299"/>
      <c r="G77" s="299"/>
      <c r="H77" s="299"/>
      <c r="I77" s="299"/>
      <c r="J77" s="299"/>
      <c r="K77" s="299"/>
      <c r="L77" s="299"/>
      <c r="M77" s="299"/>
      <c r="N77" s="333"/>
    </row>
    <row r="78" spans="3:14" ht="19.5" customHeight="1" x14ac:dyDescent="0.6">
      <c r="C78" s="151" t="s">
        <v>531</v>
      </c>
      <c r="D78" s="152"/>
      <c r="E78" s="152"/>
      <c r="F78" s="152"/>
      <c r="G78" s="152"/>
      <c r="H78" s="152"/>
      <c r="I78" s="152"/>
      <c r="J78" s="152"/>
      <c r="K78" s="152"/>
      <c r="L78" s="152"/>
      <c r="M78" s="152"/>
      <c r="N78" s="153"/>
    </row>
    <row r="79" spans="3:14" ht="68.25" customHeight="1" x14ac:dyDescent="0.55000000000000004">
      <c r="C79" s="102"/>
      <c r="D79" s="299" t="s">
        <v>577</v>
      </c>
      <c r="E79" s="242"/>
      <c r="F79" s="242"/>
      <c r="G79" s="242"/>
      <c r="H79" s="242"/>
      <c r="I79" s="242"/>
      <c r="J79" s="242"/>
      <c r="K79" s="242"/>
      <c r="L79" s="242"/>
      <c r="M79" s="242"/>
      <c r="N79" s="300"/>
    </row>
    <row r="80" spans="3:14" ht="18.75" customHeight="1" x14ac:dyDescent="0.55000000000000004">
      <c r="C80" s="312" t="s">
        <v>592</v>
      </c>
      <c r="D80" s="313"/>
      <c r="E80" s="313"/>
      <c r="F80" s="313"/>
      <c r="G80" s="313"/>
      <c r="H80" s="313"/>
      <c r="I80" s="313"/>
      <c r="J80" s="313"/>
      <c r="K80" s="313"/>
      <c r="L80" s="313"/>
      <c r="M80" s="313"/>
      <c r="N80" s="314"/>
    </row>
    <row r="81" spans="3:14" ht="40.5" customHeight="1" thickBot="1" x14ac:dyDescent="0.6">
      <c r="C81" s="102"/>
      <c r="D81" s="299" t="s">
        <v>593</v>
      </c>
      <c r="E81" s="242"/>
      <c r="F81" s="242"/>
      <c r="G81" s="242"/>
      <c r="H81" s="242"/>
      <c r="I81" s="242"/>
      <c r="J81" s="242"/>
      <c r="K81" s="242"/>
      <c r="L81" s="242"/>
      <c r="M81" s="242"/>
      <c r="N81" s="300"/>
    </row>
    <row r="82" spans="3:14" ht="23.25" customHeight="1" thickBot="1" x14ac:dyDescent="0.6">
      <c r="C82" s="348" t="s">
        <v>517</v>
      </c>
      <c r="D82" s="349"/>
      <c r="E82" s="349"/>
      <c r="F82" s="349"/>
      <c r="G82" s="349"/>
      <c r="H82" s="349"/>
      <c r="I82" s="349"/>
      <c r="J82" s="349"/>
      <c r="K82" s="349"/>
      <c r="L82" s="349"/>
      <c r="M82" s="349"/>
      <c r="N82" s="350"/>
    </row>
    <row r="83" spans="3:14" ht="42" customHeight="1" x14ac:dyDescent="0.55000000000000004">
      <c r="C83" s="319" t="s">
        <v>634</v>
      </c>
      <c r="D83" s="320"/>
      <c r="E83" s="320"/>
      <c r="F83" s="320"/>
      <c r="G83" s="320"/>
      <c r="H83" s="320"/>
      <c r="I83" s="320"/>
      <c r="J83" s="320"/>
      <c r="K83" s="320"/>
      <c r="L83" s="320"/>
      <c r="M83" s="320"/>
      <c r="N83" s="321"/>
    </row>
    <row r="84" spans="3:14" ht="62.25" customHeight="1" x14ac:dyDescent="0.55000000000000004">
      <c r="C84" s="309" t="s">
        <v>635</v>
      </c>
      <c r="D84" s="310"/>
      <c r="E84" s="310"/>
      <c r="F84" s="310"/>
      <c r="G84" s="310"/>
      <c r="H84" s="310"/>
      <c r="I84" s="310"/>
      <c r="J84" s="310"/>
      <c r="K84" s="310"/>
      <c r="L84" s="310"/>
      <c r="M84" s="310"/>
      <c r="N84" s="311"/>
    </row>
    <row r="85" spans="3:14" ht="19.5" customHeight="1" x14ac:dyDescent="0.55000000000000004">
      <c r="C85" s="309" t="s">
        <v>637</v>
      </c>
      <c r="D85" s="310"/>
      <c r="E85" s="310"/>
      <c r="F85" s="310"/>
      <c r="G85" s="310"/>
      <c r="H85" s="310"/>
      <c r="I85" s="310"/>
      <c r="J85" s="310"/>
      <c r="K85" s="310"/>
      <c r="L85" s="310"/>
      <c r="M85" s="310"/>
      <c r="N85" s="311"/>
    </row>
    <row r="86" spans="3:14" ht="24.75" customHeight="1" x14ac:dyDescent="0.55000000000000004">
      <c r="C86" s="309" t="s">
        <v>639</v>
      </c>
      <c r="D86" s="310"/>
      <c r="E86" s="310"/>
      <c r="F86" s="310"/>
      <c r="G86" s="310"/>
      <c r="H86" s="310"/>
      <c r="I86" s="310"/>
      <c r="J86" s="310"/>
      <c r="K86" s="310"/>
      <c r="L86" s="310"/>
      <c r="M86" s="310"/>
      <c r="N86" s="311"/>
    </row>
    <row r="87" spans="3:14" ht="24" customHeight="1" x14ac:dyDescent="0.55000000000000004">
      <c r="C87" s="309" t="s">
        <v>644</v>
      </c>
      <c r="D87" s="310"/>
      <c r="E87" s="310"/>
      <c r="F87" s="310"/>
      <c r="G87" s="310"/>
      <c r="H87" s="310"/>
      <c r="I87" s="310"/>
      <c r="J87" s="310"/>
      <c r="K87" s="310"/>
      <c r="L87" s="310"/>
      <c r="M87" s="310"/>
      <c r="N87" s="311"/>
    </row>
    <row r="88" spans="3:14" ht="40.5" customHeight="1" x14ac:dyDescent="0.55000000000000004">
      <c r="C88" s="309" t="s">
        <v>605</v>
      </c>
      <c r="D88" s="310"/>
      <c r="E88" s="310"/>
      <c r="F88" s="310"/>
      <c r="G88" s="310"/>
      <c r="H88" s="310"/>
      <c r="I88" s="310"/>
      <c r="J88" s="310"/>
      <c r="K88" s="310"/>
      <c r="L88" s="310"/>
      <c r="M88" s="310"/>
      <c r="N88" s="311"/>
    </row>
    <row r="89" spans="3:14" ht="43.5" customHeight="1" thickBot="1" x14ac:dyDescent="0.6">
      <c r="C89" s="279" t="s">
        <v>606</v>
      </c>
      <c r="D89" s="280"/>
      <c r="E89" s="280"/>
      <c r="F89" s="280"/>
      <c r="G89" s="280"/>
      <c r="H89" s="280"/>
      <c r="I89" s="280"/>
      <c r="J89" s="280"/>
      <c r="K89" s="280"/>
      <c r="L89" s="280"/>
      <c r="M89" s="280"/>
      <c r="N89" s="281"/>
    </row>
  </sheetData>
  <sheetProtection algorithmName="SHA-512" hashValue="q2n7gUQ45tZpenAZnoMYN38sMBFsLbm0txxC1TCvHgTLkPapO/JVOfTv1EQH+7X9NYIMSetJkROQ6auanAYfwg==" saltValue="fYUF6/wUAxwcBAcAA0jivg==" spinCount="100000" sheet="1" objects="1" scenarios="1"/>
  <protectedRanges>
    <protectedRange sqref="C57:O57 C9:O9 C11:O13 C15:O17 C19:O21 O18 C23:O25 O22 C27:O29 O26 C31:O33 O30 C35:O37 O34 C39:O41 O38 O42 C55:O55 O58 C59:O59 O50 O10 C51:O53 O54 O14 O46 C43:O45 C47:O49" name="Range1"/>
    <protectedRange sqref="C62:O62" name="Range1_1"/>
    <protectedRange sqref="C10:N10" name="Range1_1_1"/>
    <protectedRange sqref="C14:N14" name="Range1_1_1_2"/>
    <protectedRange sqref="C18:N18" name="Range1_1_1_4"/>
    <protectedRange sqref="C22:N22" name="Range1_1_1_7"/>
    <protectedRange sqref="C26:N26" name="Range1_1_1_9"/>
    <protectedRange sqref="C30:N30" name="Range1_1_1_11"/>
    <protectedRange sqref="C34:N34" name="Range1_1_1_14"/>
    <protectedRange sqref="C38:N38" name="Range1_1_1_17"/>
    <protectedRange sqref="C42:N42" name="Range1_1_1_19"/>
    <protectedRange sqref="C54:N54 C50:N50 C46:N46" name="Range1_1_1_26"/>
    <protectedRange sqref="C58:N58" name="Range1_1_1_27"/>
  </protectedRanges>
  <mergeCells count="20">
    <mergeCell ref="D74:N74"/>
    <mergeCell ref="D76:N76"/>
    <mergeCell ref="C5:O5"/>
    <mergeCell ref="C67:N67"/>
    <mergeCell ref="C70:N70"/>
    <mergeCell ref="C71:N71"/>
    <mergeCell ref="D72:N72"/>
    <mergeCell ref="C66:N66"/>
    <mergeCell ref="C82:N82"/>
    <mergeCell ref="C83:N83"/>
    <mergeCell ref="C84:N84"/>
    <mergeCell ref="D77:N77"/>
    <mergeCell ref="D79:N79"/>
    <mergeCell ref="C80:N80"/>
    <mergeCell ref="D81:N81"/>
    <mergeCell ref="C88:N88"/>
    <mergeCell ref="C89:N89"/>
    <mergeCell ref="C87:N87"/>
    <mergeCell ref="C85:N85"/>
    <mergeCell ref="C86:N86"/>
  </mergeCells>
  <conditionalFormatting sqref="C67:N67">
    <cfRule type="cellIs" dxfId="0" priority="1" operator="equal">
      <formula>""</formula>
    </cfRule>
  </conditionalFormatting>
  <dataValidations count="1">
    <dataValidation type="decimal" operator="greaterThanOrEqual" allowBlank="1" showInputMessage="1" showErrorMessage="1" sqref="C18:N18 C58:N58 C10:N10 C14:N14 C22:N22 C26:N26 C30:N30 C34:N34 C38:N38 C42:N42 C54:N54 C50:N50 C46:N46" xr:uid="{00000000-0002-0000-0F00-000000000000}">
      <formula1>0</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Q140"/>
  <sheetViews>
    <sheetView tabSelected="1" zoomScale="60" zoomScaleNormal="60" workbookViewId="0">
      <pane xSplit="1" ySplit="6" topLeftCell="B7" activePane="bottomRight" state="frozen"/>
      <selection activeCell="B1" sqref="B1"/>
      <selection pane="topRight" activeCell="B1" sqref="B1"/>
      <selection pane="bottomLeft" activeCell="B1" sqref="B1"/>
      <selection pane="bottomRight" activeCell="M29" sqref="M29"/>
    </sheetView>
  </sheetViews>
  <sheetFormatPr defaultColWidth="9.1640625" defaultRowHeight="17.399999999999999" x14ac:dyDescent="0.55000000000000004"/>
  <cols>
    <col min="1" max="1" width="52" style="3" customWidth="1"/>
    <col min="2" max="14" width="17" style="3" customWidth="1"/>
    <col min="15" max="18" width="9.1640625" style="3"/>
    <col min="19" max="19" width="9.1640625" style="3" customWidth="1"/>
    <col min="20" max="26" width="9.1640625" style="3" hidden="1" customWidth="1"/>
    <col min="27" max="27" width="13.71875" style="3" hidden="1" customWidth="1"/>
    <col min="28" max="28" width="11.71875" style="3" hidden="1" customWidth="1"/>
    <col min="29" max="29" width="11.1640625" style="3" hidden="1" customWidth="1"/>
    <col min="30" max="31" width="9.1640625" style="3" hidden="1" customWidth="1"/>
    <col min="32" max="37" width="0" style="3" hidden="1" customWidth="1"/>
    <col min="38" max="43" width="9.1640625" style="3"/>
    <col min="44" max="16384" width="9.1640625" style="46"/>
  </cols>
  <sheetData>
    <row r="1" spans="1:30" ht="17.7" x14ac:dyDescent="0.6">
      <c r="A1" s="66" t="s">
        <v>118</v>
      </c>
      <c r="B1" s="83">
        <v>35</v>
      </c>
      <c r="AD1" s="3" t="s">
        <v>174</v>
      </c>
    </row>
    <row r="2" spans="1:30" ht="17.7" x14ac:dyDescent="0.6">
      <c r="A2" s="66" t="s">
        <v>117</v>
      </c>
      <c r="B2" s="65" t="str">
        <f>IF(B1&lt;=0,"",VLOOKUP(B1,AA7:AC171,3,FALSE))</f>
        <v>USD</v>
      </c>
    </row>
    <row r="3" spans="1:30" ht="17.7" x14ac:dyDescent="0.6">
      <c r="A3" s="66" t="s">
        <v>164</v>
      </c>
      <c r="B3" s="65" t="s">
        <v>353</v>
      </c>
    </row>
    <row r="4" spans="1:30" ht="17.7" x14ac:dyDescent="0.6">
      <c r="A4" s="66"/>
    </row>
    <row r="5" spans="1:30" x14ac:dyDescent="0.55000000000000004">
      <c r="A5" s="84" t="s">
        <v>174</v>
      </c>
    </row>
    <row r="6" spans="1:30" ht="22.2" x14ac:dyDescent="1.35">
      <c r="B6" s="69">
        <v>45869</v>
      </c>
      <c r="C6" s="69">
        <v>45900</v>
      </c>
      <c r="D6" s="69">
        <v>45930</v>
      </c>
      <c r="E6" s="69">
        <v>45961</v>
      </c>
      <c r="F6" s="69">
        <v>45991</v>
      </c>
      <c r="G6" s="69">
        <v>46022</v>
      </c>
      <c r="H6" s="69">
        <v>46053</v>
      </c>
      <c r="I6" s="69">
        <v>46081</v>
      </c>
      <c r="J6" s="69">
        <v>46112</v>
      </c>
      <c r="K6" s="69">
        <v>46142</v>
      </c>
      <c r="L6" s="69">
        <v>46173</v>
      </c>
      <c r="M6" s="69">
        <v>46203</v>
      </c>
      <c r="N6" s="69" t="s">
        <v>4</v>
      </c>
      <c r="AA6" s="3" t="s">
        <v>354</v>
      </c>
      <c r="AB6" s="3" t="s">
        <v>355</v>
      </c>
      <c r="AC6" s="64" t="s">
        <v>165</v>
      </c>
    </row>
    <row r="7" spans="1:30" x14ac:dyDescent="0.55000000000000004">
      <c r="A7" s="84" t="s">
        <v>343</v>
      </c>
      <c r="B7" s="85">
        <f>'Membership Dues Allocation '!C7</f>
        <v>2491.46</v>
      </c>
      <c r="C7" s="85">
        <f>'Membership Dues Allocation '!D7</f>
        <v>1502.76</v>
      </c>
      <c r="D7" s="85">
        <f>'Membership Dues Allocation '!E7</f>
        <v>8489.18</v>
      </c>
      <c r="E7" s="85">
        <f>'Membership Dues Allocation '!F7</f>
        <v>2271.7199999999998</v>
      </c>
      <c r="F7" s="85">
        <f>'Membership Dues Allocation '!G7</f>
        <v>770.39</v>
      </c>
      <c r="G7" s="85">
        <f>'Membership Dues Allocation '!H7</f>
        <v>380</v>
      </c>
      <c r="H7" s="85">
        <f>'Membership Dues Allocation '!I7</f>
        <v>2338.0500000000002</v>
      </c>
      <c r="I7" s="85">
        <f>'Membership Dues Allocation '!J7</f>
        <v>2814.71</v>
      </c>
      <c r="J7" s="85">
        <f>'Membership Dues Allocation '!K7</f>
        <v>7870.23</v>
      </c>
      <c r="K7" s="85">
        <f>'Membership Dues Allocation '!L7</f>
        <v>2675.64</v>
      </c>
      <c r="L7" s="85">
        <f>'Membership Dues Allocation '!M7</f>
        <v>886.25</v>
      </c>
      <c r="M7" s="85">
        <f>'Membership Dues Allocation '!N7</f>
        <v>1027.1300000000001</v>
      </c>
      <c r="N7" s="86">
        <f t="shared" ref="N7:N13" si="0">SUM(B7:M7)</f>
        <v>33517.519999999997</v>
      </c>
      <c r="AC7" s="64"/>
    </row>
    <row r="8" spans="1:30" ht="18.3" x14ac:dyDescent="0.7">
      <c r="A8" s="84" t="s">
        <v>213</v>
      </c>
      <c r="B8" s="85">
        <f>Conferences!C18</f>
        <v>0</v>
      </c>
      <c r="C8" s="85">
        <f>Conferences!D18</f>
        <v>0</v>
      </c>
      <c r="D8" s="85">
        <f>Conferences!E18</f>
        <v>0</v>
      </c>
      <c r="E8" s="85">
        <f>Conferences!F18</f>
        <v>0</v>
      </c>
      <c r="F8" s="85">
        <f>Conferences!G18</f>
        <v>0</v>
      </c>
      <c r="G8" s="85">
        <f>Conferences!H18</f>
        <v>0</v>
      </c>
      <c r="H8" s="85">
        <f>Conferences!I18</f>
        <v>0</v>
      </c>
      <c r="I8" s="85">
        <f>Conferences!J18</f>
        <v>0</v>
      </c>
      <c r="J8" s="85">
        <f>Conferences!K18</f>
        <v>0</v>
      </c>
      <c r="K8" s="85">
        <f>Conferences!L18</f>
        <v>0</v>
      </c>
      <c r="L8" s="85">
        <f>Conferences!M18</f>
        <v>15000</v>
      </c>
      <c r="M8" s="85">
        <f>Conferences!N18</f>
        <v>0</v>
      </c>
      <c r="N8" s="86">
        <f t="shared" si="0"/>
        <v>15000</v>
      </c>
      <c r="AA8" s="63" t="s">
        <v>172</v>
      </c>
      <c r="AB8" s="87" t="s">
        <v>356</v>
      </c>
      <c r="AC8" s="3" t="s">
        <v>112</v>
      </c>
    </row>
    <row r="9" spans="1:30" ht="18.3" x14ac:dyDescent="0.7">
      <c r="A9" s="88" t="s">
        <v>514</v>
      </c>
      <c r="B9" s="85">
        <f>'Oct-Nov Event'!C18</f>
        <v>0</v>
      </c>
      <c r="C9" s="85">
        <f>'Oct-Nov Event'!D18</f>
        <v>0</v>
      </c>
      <c r="D9" s="85">
        <f>'Oct-Nov Event'!E18</f>
        <v>0</v>
      </c>
      <c r="E9" s="85">
        <f>'Oct-Nov Event'!F18</f>
        <v>0</v>
      </c>
      <c r="F9" s="85">
        <f>'Oct-Nov Event'!G18</f>
        <v>0</v>
      </c>
      <c r="G9" s="85">
        <f>'Oct-Nov Event'!H18</f>
        <v>0</v>
      </c>
      <c r="H9" s="85">
        <f>'Oct-Nov Event'!I18</f>
        <v>0</v>
      </c>
      <c r="I9" s="85">
        <f>'Oct-Nov Event'!J18</f>
        <v>0</v>
      </c>
      <c r="J9" s="85">
        <f>'Oct-Nov Event'!K18</f>
        <v>0</v>
      </c>
      <c r="K9" s="85">
        <f>'Oct-Nov Event'!L18</f>
        <v>0</v>
      </c>
      <c r="L9" s="85">
        <f>'Oct-Nov Event'!M18</f>
        <v>0</v>
      </c>
      <c r="M9" s="85">
        <f>'Oct-Nov Event'!N18</f>
        <v>0</v>
      </c>
      <c r="N9" s="86">
        <f t="shared" si="0"/>
        <v>0</v>
      </c>
      <c r="AA9" s="63"/>
      <c r="AB9" s="87"/>
    </row>
    <row r="10" spans="1:30" ht="18.3" x14ac:dyDescent="0.7">
      <c r="A10" s="84" t="s">
        <v>214</v>
      </c>
      <c r="B10" s="85">
        <f>Fundraising!C18</f>
        <v>0</v>
      </c>
      <c r="C10" s="85">
        <f>Fundraising!D18</f>
        <v>0</v>
      </c>
      <c r="D10" s="85">
        <f>Fundraising!E18</f>
        <v>0</v>
      </c>
      <c r="E10" s="85">
        <f>Fundraising!F18</f>
        <v>0</v>
      </c>
      <c r="F10" s="85">
        <f>Fundraising!G18</f>
        <v>0</v>
      </c>
      <c r="G10" s="85">
        <f>Fundraising!H18</f>
        <v>0</v>
      </c>
      <c r="H10" s="85">
        <f>Fundraising!I18</f>
        <v>0</v>
      </c>
      <c r="I10" s="85">
        <f>Fundraising!J18</f>
        <v>0</v>
      </c>
      <c r="J10" s="85">
        <f>Fundraising!K18</f>
        <v>0</v>
      </c>
      <c r="K10" s="85">
        <f>Fundraising!L18</f>
        <v>0</v>
      </c>
      <c r="L10" s="85">
        <f>Fundraising!M18</f>
        <v>0</v>
      </c>
      <c r="M10" s="85">
        <f>Fundraising!N18</f>
        <v>0</v>
      </c>
      <c r="N10" s="86">
        <f t="shared" si="0"/>
        <v>0</v>
      </c>
      <c r="AA10" s="3">
        <v>1</v>
      </c>
      <c r="AB10" s="89" t="s">
        <v>358</v>
      </c>
      <c r="AC10" s="3" t="s">
        <v>112</v>
      </c>
    </row>
    <row r="11" spans="1:30" ht="18.3" x14ac:dyDescent="0.7">
      <c r="A11" s="84" t="s">
        <v>250</v>
      </c>
      <c r="B11" s="85">
        <f>'Education and Training'!C17</f>
        <v>0</v>
      </c>
      <c r="C11" s="85">
        <f>'Education and Training'!D17</f>
        <v>0</v>
      </c>
      <c r="D11" s="85">
        <f>'Education and Training'!E17</f>
        <v>0</v>
      </c>
      <c r="E11" s="85">
        <f>'Education and Training'!F17</f>
        <v>0</v>
      </c>
      <c r="F11" s="85">
        <f>'Education and Training'!G17</f>
        <v>0</v>
      </c>
      <c r="G11" s="85">
        <f>'Education and Training'!H17</f>
        <v>0</v>
      </c>
      <c r="H11" s="85">
        <f>'Education and Training'!I17</f>
        <v>0</v>
      </c>
      <c r="I11" s="85">
        <f>'Education and Training'!J17</f>
        <v>0</v>
      </c>
      <c r="J11" s="85">
        <f>'Education and Training'!K17</f>
        <v>0</v>
      </c>
      <c r="K11" s="85">
        <f>'Education and Training'!L17</f>
        <v>0</v>
      </c>
      <c r="L11" s="85">
        <f>'Education and Training'!M17</f>
        <v>0</v>
      </c>
      <c r="M11" s="85">
        <f>'Education and Training'!N17</f>
        <v>0</v>
      </c>
      <c r="N11" s="86">
        <f t="shared" si="0"/>
        <v>0</v>
      </c>
      <c r="AA11" s="3">
        <v>2</v>
      </c>
      <c r="AB11" s="87" t="s">
        <v>359</v>
      </c>
      <c r="AC11" s="3" t="s">
        <v>112</v>
      </c>
    </row>
    <row r="12" spans="1:30" ht="18.3" x14ac:dyDescent="0.7">
      <c r="A12" s="84" t="s">
        <v>223</v>
      </c>
      <c r="B12" s="85">
        <f>'District Store'!C8</f>
        <v>0</v>
      </c>
      <c r="C12" s="85">
        <f>'District Store'!D8</f>
        <v>0</v>
      </c>
      <c r="D12" s="85">
        <f>'District Store'!E8</f>
        <v>0</v>
      </c>
      <c r="E12" s="85">
        <f>'District Store'!F8</f>
        <v>0</v>
      </c>
      <c r="F12" s="85">
        <f>'District Store'!G8</f>
        <v>0</v>
      </c>
      <c r="G12" s="85">
        <f>'District Store'!H8</f>
        <v>0</v>
      </c>
      <c r="H12" s="85">
        <f>'District Store'!I8</f>
        <v>0</v>
      </c>
      <c r="I12" s="85">
        <f>'District Store'!J8</f>
        <v>0</v>
      </c>
      <c r="J12" s="85">
        <f>'District Store'!K8</f>
        <v>0</v>
      </c>
      <c r="K12" s="85">
        <f>'District Store'!L8</f>
        <v>0</v>
      </c>
      <c r="L12" s="85">
        <f>'District Store'!M8</f>
        <v>0</v>
      </c>
      <c r="M12" s="85">
        <f>'District Store'!N8</f>
        <v>0</v>
      </c>
      <c r="N12" s="86">
        <f t="shared" si="0"/>
        <v>0</v>
      </c>
      <c r="AA12" s="3">
        <v>3</v>
      </c>
      <c r="AB12" s="89" t="s">
        <v>360</v>
      </c>
      <c r="AC12" s="3" t="s">
        <v>112</v>
      </c>
    </row>
    <row r="13" spans="1:30" ht="18.3" x14ac:dyDescent="0.7">
      <c r="A13" s="84" t="s">
        <v>222</v>
      </c>
      <c r="B13" s="85">
        <f>'Speech Contest'!C17</f>
        <v>0</v>
      </c>
      <c r="C13" s="85">
        <f>'Speech Contest'!D17</f>
        <v>0</v>
      </c>
      <c r="D13" s="85">
        <f>'Speech Contest'!E17</f>
        <v>0</v>
      </c>
      <c r="E13" s="85">
        <f>'Speech Contest'!F17</f>
        <v>0</v>
      </c>
      <c r="F13" s="85">
        <f>'Speech Contest'!G17</f>
        <v>0</v>
      </c>
      <c r="G13" s="85">
        <f>'Speech Contest'!H17</f>
        <v>0</v>
      </c>
      <c r="H13" s="85">
        <f>'Speech Contest'!I17</f>
        <v>0</v>
      </c>
      <c r="I13" s="85">
        <f>'Speech Contest'!J17</f>
        <v>0</v>
      </c>
      <c r="J13" s="85">
        <f>'Speech Contest'!K17</f>
        <v>0</v>
      </c>
      <c r="K13" s="85">
        <f>'Speech Contest'!L17</f>
        <v>0</v>
      </c>
      <c r="L13" s="85">
        <f>'Speech Contest'!M17</f>
        <v>0</v>
      </c>
      <c r="M13" s="85">
        <f>'Speech Contest'!N17</f>
        <v>0</v>
      </c>
      <c r="N13" s="86">
        <f t="shared" si="0"/>
        <v>0</v>
      </c>
      <c r="AA13" s="3">
        <v>4</v>
      </c>
      <c r="AB13" s="87" t="s">
        <v>361</v>
      </c>
      <c r="AC13" s="3" t="s">
        <v>112</v>
      </c>
    </row>
    <row r="14" spans="1:30" ht="18.3" x14ac:dyDescent="0.7">
      <c r="A14" s="90" t="s">
        <v>596</v>
      </c>
      <c r="B14" s="91">
        <f t="shared" ref="B14:N14" si="1">SUM(B7:B13)</f>
        <v>2491.46</v>
      </c>
      <c r="C14" s="91">
        <f t="shared" si="1"/>
        <v>1502.76</v>
      </c>
      <c r="D14" s="91">
        <f t="shared" si="1"/>
        <v>8489.18</v>
      </c>
      <c r="E14" s="91">
        <f t="shared" si="1"/>
        <v>2271.7199999999998</v>
      </c>
      <c r="F14" s="91">
        <f t="shared" si="1"/>
        <v>770.39</v>
      </c>
      <c r="G14" s="91">
        <f t="shared" si="1"/>
        <v>380</v>
      </c>
      <c r="H14" s="91">
        <f t="shared" si="1"/>
        <v>2338.0500000000002</v>
      </c>
      <c r="I14" s="91">
        <f t="shared" si="1"/>
        <v>2814.71</v>
      </c>
      <c r="J14" s="91">
        <f t="shared" si="1"/>
        <v>7870.23</v>
      </c>
      <c r="K14" s="91">
        <f t="shared" si="1"/>
        <v>2675.64</v>
      </c>
      <c r="L14" s="91">
        <f t="shared" si="1"/>
        <v>15886.25</v>
      </c>
      <c r="M14" s="91">
        <f t="shared" si="1"/>
        <v>1027.1300000000001</v>
      </c>
      <c r="N14" s="91">
        <f t="shared" si="1"/>
        <v>48517.52</v>
      </c>
      <c r="AA14" s="3">
        <v>5</v>
      </c>
      <c r="AB14" s="89" t="s">
        <v>362</v>
      </c>
      <c r="AC14" s="3" t="s">
        <v>112</v>
      </c>
    </row>
    <row r="15" spans="1:30" ht="18.3" x14ac:dyDescent="0.7">
      <c r="A15" s="92"/>
      <c r="B15" s="86"/>
      <c r="C15" s="86"/>
      <c r="D15" s="86"/>
      <c r="E15" s="86"/>
      <c r="F15" s="86"/>
      <c r="G15" s="86"/>
      <c r="H15" s="86"/>
      <c r="I15" s="86"/>
      <c r="J15" s="86"/>
      <c r="K15" s="86"/>
      <c r="L15" s="86"/>
      <c r="M15" s="86"/>
      <c r="N15" s="86"/>
      <c r="AA15" s="3">
        <v>6</v>
      </c>
      <c r="AB15" s="87" t="s">
        <v>363</v>
      </c>
      <c r="AC15" s="3" t="s">
        <v>112</v>
      </c>
    </row>
    <row r="16" spans="1:30" ht="18.3" x14ac:dyDescent="0.7">
      <c r="A16" s="84" t="s">
        <v>350</v>
      </c>
      <c r="B16" s="86">
        <f>'TI Allocation'!C11</f>
        <v>139.66</v>
      </c>
      <c r="C16" s="86">
        <f>'TI Allocation'!D11</f>
        <v>139.66</v>
      </c>
      <c r="D16" s="86">
        <f>'TI Allocation'!E11</f>
        <v>139.66</v>
      </c>
      <c r="E16" s="86">
        <f>'TI Allocation'!F11</f>
        <v>139.66</v>
      </c>
      <c r="F16" s="86">
        <f>'TI Allocation'!G11</f>
        <v>139.66</v>
      </c>
      <c r="G16" s="86">
        <f>'TI Allocation'!H11</f>
        <v>139.66</v>
      </c>
      <c r="H16" s="86">
        <f>'TI Allocation'!I11</f>
        <v>139.66</v>
      </c>
      <c r="I16" s="86">
        <f>'TI Allocation'!J11</f>
        <v>139.66</v>
      </c>
      <c r="J16" s="86">
        <f>'TI Allocation'!K11</f>
        <v>139.66</v>
      </c>
      <c r="K16" s="86">
        <f>'TI Allocation'!L11</f>
        <v>139.66</v>
      </c>
      <c r="L16" s="86">
        <f>'TI Allocation'!M11</f>
        <v>139.66</v>
      </c>
      <c r="M16" s="86">
        <f>'TI Allocation'!N11</f>
        <v>139.66</v>
      </c>
      <c r="N16" s="86">
        <f>SUM(B16:M16)</f>
        <v>1675.9200000000003</v>
      </c>
      <c r="O16" s="61" t="str">
        <f>IF(N16&lt;=0,"This line should not total zero, please enter the monthly TI Allocation amount provided by WHQ in the TI Allocation tab.","")</f>
        <v/>
      </c>
      <c r="AA16" s="3">
        <v>7</v>
      </c>
      <c r="AB16" s="89" t="s">
        <v>364</v>
      </c>
      <c r="AC16" s="3" t="s">
        <v>112</v>
      </c>
    </row>
    <row r="17" spans="1:43" ht="18.3" x14ac:dyDescent="0.7">
      <c r="A17" s="84" t="s">
        <v>215</v>
      </c>
      <c r="B17" s="85">
        <f>Conferences!C41</f>
        <v>0</v>
      </c>
      <c r="C17" s="85">
        <f>Conferences!D41</f>
        <v>0</v>
      </c>
      <c r="D17" s="85">
        <f>Conferences!E41</f>
        <v>0</v>
      </c>
      <c r="E17" s="85">
        <f>Conferences!F41</f>
        <v>0</v>
      </c>
      <c r="F17" s="85">
        <f>Conferences!G41</f>
        <v>0</v>
      </c>
      <c r="G17" s="85">
        <f>Conferences!H41</f>
        <v>0</v>
      </c>
      <c r="H17" s="85">
        <f>Conferences!I41</f>
        <v>0</v>
      </c>
      <c r="I17" s="85">
        <f>Conferences!J41</f>
        <v>0</v>
      </c>
      <c r="J17" s="85">
        <f>Conferences!K41</f>
        <v>0</v>
      </c>
      <c r="K17" s="85">
        <f>Conferences!L41</f>
        <v>0</v>
      </c>
      <c r="L17" s="85">
        <f>Conferences!M41</f>
        <v>15000</v>
      </c>
      <c r="M17" s="85">
        <f>Conferences!N41</f>
        <v>0</v>
      </c>
      <c r="N17" s="86">
        <f>SUM(B17:M17)</f>
        <v>15000</v>
      </c>
      <c r="AA17" s="3">
        <v>8</v>
      </c>
      <c r="AB17" s="87" t="s">
        <v>365</v>
      </c>
      <c r="AC17" s="3" t="s">
        <v>112</v>
      </c>
    </row>
    <row r="18" spans="1:43" ht="18.3" x14ac:dyDescent="0.7">
      <c r="A18" s="88" t="s">
        <v>513</v>
      </c>
      <c r="B18" s="85">
        <f>'Oct-Nov Event'!C41</f>
        <v>0</v>
      </c>
      <c r="C18" s="85">
        <f>'Oct-Nov Event'!D41</f>
        <v>0</v>
      </c>
      <c r="D18" s="85">
        <f>'Oct-Nov Event'!E41</f>
        <v>0</v>
      </c>
      <c r="E18" s="85">
        <f>'Oct-Nov Event'!F41</f>
        <v>0</v>
      </c>
      <c r="F18" s="85">
        <f>'Oct-Nov Event'!G41</f>
        <v>0</v>
      </c>
      <c r="G18" s="85">
        <f>'Oct-Nov Event'!H41</f>
        <v>0</v>
      </c>
      <c r="H18" s="85">
        <f>'Oct-Nov Event'!I41</f>
        <v>0</v>
      </c>
      <c r="I18" s="85">
        <f>'Oct-Nov Event'!J41</f>
        <v>0</v>
      </c>
      <c r="J18" s="85">
        <f>'Oct-Nov Event'!K41</f>
        <v>0</v>
      </c>
      <c r="K18" s="85">
        <f>'Oct-Nov Event'!L41</f>
        <v>0</v>
      </c>
      <c r="L18" s="85">
        <f>'Oct-Nov Event'!M41</f>
        <v>0</v>
      </c>
      <c r="M18" s="85">
        <f>'Oct-Nov Event'!N41</f>
        <v>0</v>
      </c>
      <c r="N18" s="86">
        <f>SUM(B18:M18)</f>
        <v>0</v>
      </c>
      <c r="AB18" s="87"/>
    </row>
    <row r="19" spans="1:43" ht="18.3" x14ac:dyDescent="0.7">
      <c r="A19" s="84" t="s">
        <v>216</v>
      </c>
      <c r="B19" s="85">
        <f>Fundraising!C34</f>
        <v>0</v>
      </c>
      <c r="C19" s="85">
        <f>Fundraising!D34</f>
        <v>0</v>
      </c>
      <c r="D19" s="85">
        <f>Fundraising!E34</f>
        <v>0</v>
      </c>
      <c r="E19" s="85">
        <f>Fundraising!F34</f>
        <v>0</v>
      </c>
      <c r="F19" s="85">
        <f>Fundraising!G34</f>
        <v>0</v>
      </c>
      <c r="G19" s="85">
        <f>Fundraising!H34</f>
        <v>0</v>
      </c>
      <c r="H19" s="85">
        <f>Fundraising!I34</f>
        <v>0</v>
      </c>
      <c r="I19" s="85">
        <f>Fundraising!J34</f>
        <v>0</v>
      </c>
      <c r="J19" s="85">
        <f>Fundraising!K34</f>
        <v>0</v>
      </c>
      <c r="K19" s="85">
        <f>Fundraising!L34</f>
        <v>0</v>
      </c>
      <c r="L19" s="85">
        <f>Fundraising!M34</f>
        <v>0</v>
      </c>
      <c r="M19" s="85">
        <f>Fundraising!N34</f>
        <v>0</v>
      </c>
      <c r="N19" s="86">
        <f t="shared" ref="N19:N26" si="2">SUM(B19:M19)</f>
        <v>0</v>
      </c>
      <c r="AA19" s="3">
        <v>9</v>
      </c>
      <c r="AB19" s="89" t="s">
        <v>366</v>
      </c>
      <c r="AC19" s="3" t="s">
        <v>112</v>
      </c>
    </row>
    <row r="20" spans="1:43" ht="18.3" x14ac:dyDescent="0.7">
      <c r="A20" s="84" t="s">
        <v>221</v>
      </c>
      <c r="B20" s="85">
        <f>'District Store'!C10</f>
        <v>0</v>
      </c>
      <c r="C20" s="85">
        <f>'District Store'!D10</f>
        <v>0</v>
      </c>
      <c r="D20" s="85">
        <f>'District Store'!E10</f>
        <v>0</v>
      </c>
      <c r="E20" s="85">
        <f>'District Store'!F10</f>
        <v>0</v>
      </c>
      <c r="F20" s="85">
        <f>'District Store'!G10</f>
        <v>0</v>
      </c>
      <c r="G20" s="85">
        <f>'District Store'!H10</f>
        <v>0</v>
      </c>
      <c r="H20" s="85">
        <f>'District Store'!I10</f>
        <v>0</v>
      </c>
      <c r="I20" s="85">
        <f>'District Store'!J10</f>
        <v>0</v>
      </c>
      <c r="J20" s="85">
        <f>'District Store'!K10</f>
        <v>0</v>
      </c>
      <c r="K20" s="85">
        <f>'District Store'!L10</f>
        <v>0</v>
      </c>
      <c r="L20" s="85">
        <f>'District Store'!M10</f>
        <v>0</v>
      </c>
      <c r="M20" s="85">
        <f>'District Store'!N10</f>
        <v>0</v>
      </c>
      <c r="N20" s="86">
        <f t="shared" si="2"/>
        <v>0</v>
      </c>
      <c r="AA20" s="3">
        <v>10</v>
      </c>
      <c r="AB20" s="89" t="s">
        <v>367</v>
      </c>
      <c r="AC20" s="3" t="s">
        <v>112</v>
      </c>
    </row>
    <row r="21" spans="1:43" ht="18.3" x14ac:dyDescent="0.7">
      <c r="A21" s="84" t="s">
        <v>246</v>
      </c>
      <c r="B21" s="85">
        <f>'Marketing Outside Toastmasters'!C23</f>
        <v>22.5</v>
      </c>
      <c r="C21" s="85">
        <f>'Marketing Outside Toastmasters'!D23</f>
        <v>22.5</v>
      </c>
      <c r="D21" s="85">
        <f>'Marketing Outside Toastmasters'!E23</f>
        <v>137.5</v>
      </c>
      <c r="E21" s="85">
        <f>'Marketing Outside Toastmasters'!F23</f>
        <v>337.5</v>
      </c>
      <c r="F21" s="85">
        <f>'Marketing Outside Toastmasters'!G23</f>
        <v>252.5</v>
      </c>
      <c r="G21" s="85">
        <f>'Marketing Outside Toastmasters'!H23</f>
        <v>137.5</v>
      </c>
      <c r="H21" s="85">
        <f>'Marketing Outside Toastmasters'!I23</f>
        <v>252.5</v>
      </c>
      <c r="I21" s="85">
        <f>'Marketing Outside Toastmasters'!J23</f>
        <v>337.5</v>
      </c>
      <c r="J21" s="85">
        <f>'Marketing Outside Toastmasters'!K23</f>
        <v>137.5</v>
      </c>
      <c r="K21" s="85">
        <f>'Marketing Outside Toastmasters'!L23</f>
        <v>137.5</v>
      </c>
      <c r="L21" s="85">
        <f>'Marketing Outside Toastmasters'!M23</f>
        <v>137.5</v>
      </c>
      <c r="M21" s="85">
        <f>'Marketing Outside Toastmasters'!N23</f>
        <v>137.5</v>
      </c>
      <c r="N21" s="86">
        <f t="shared" si="2"/>
        <v>2050</v>
      </c>
      <c r="AA21" s="3">
        <v>11</v>
      </c>
      <c r="AB21" s="87" t="s">
        <v>368</v>
      </c>
      <c r="AC21" s="3" t="s">
        <v>112</v>
      </c>
    </row>
    <row r="22" spans="1:43" ht="18.3" x14ac:dyDescent="0.7">
      <c r="A22" s="84" t="s">
        <v>284</v>
      </c>
      <c r="B22" s="85">
        <f>Recognition!C75</f>
        <v>350</v>
      </c>
      <c r="C22" s="85">
        <f>Recognition!D75</f>
        <v>355</v>
      </c>
      <c r="D22" s="85">
        <f>Recognition!E75</f>
        <v>355</v>
      </c>
      <c r="E22" s="85">
        <f>Recognition!F75</f>
        <v>355</v>
      </c>
      <c r="F22" s="85">
        <f>Recognition!G75</f>
        <v>355</v>
      </c>
      <c r="G22" s="85">
        <f>Recognition!H75</f>
        <v>355</v>
      </c>
      <c r="H22" s="85">
        <f>Recognition!I75</f>
        <v>355</v>
      </c>
      <c r="I22" s="85">
        <f>Recognition!J75</f>
        <v>355</v>
      </c>
      <c r="J22" s="85">
        <f>Recognition!K75</f>
        <v>355</v>
      </c>
      <c r="K22" s="85">
        <f>Recognition!L75</f>
        <v>655</v>
      </c>
      <c r="L22" s="85">
        <f>Recognition!M75</f>
        <v>355</v>
      </c>
      <c r="M22" s="85">
        <f>Recognition!N75</f>
        <v>355</v>
      </c>
      <c r="N22" s="86">
        <f t="shared" si="2"/>
        <v>4555</v>
      </c>
      <c r="AA22" s="3">
        <v>12</v>
      </c>
      <c r="AB22" s="89" t="s">
        <v>369</v>
      </c>
      <c r="AC22" s="3" t="s">
        <v>112</v>
      </c>
    </row>
    <row r="23" spans="1:43" ht="18.3" x14ac:dyDescent="0.7">
      <c r="A23" s="84" t="s">
        <v>285</v>
      </c>
      <c r="B23" s="85">
        <f>'Club Growth'!C88</f>
        <v>105</v>
      </c>
      <c r="C23" s="85">
        <f>'Club Growth'!D88</f>
        <v>105</v>
      </c>
      <c r="D23" s="85">
        <f>'Club Growth'!E88</f>
        <v>705</v>
      </c>
      <c r="E23" s="85">
        <f>'Club Growth'!F88</f>
        <v>350</v>
      </c>
      <c r="F23" s="85">
        <f>'Club Growth'!G88</f>
        <v>495</v>
      </c>
      <c r="G23" s="85">
        <f>'Club Growth'!H88</f>
        <v>350</v>
      </c>
      <c r="H23" s="85">
        <f>'Club Growth'!I88</f>
        <v>205</v>
      </c>
      <c r="I23" s="85">
        <f>'Club Growth'!J88</f>
        <v>495</v>
      </c>
      <c r="J23" s="85">
        <f>'Club Growth'!K88</f>
        <v>995</v>
      </c>
      <c r="K23" s="85">
        <f>'Club Growth'!L88</f>
        <v>495</v>
      </c>
      <c r="L23" s="85">
        <f>'Club Growth'!M88</f>
        <v>350</v>
      </c>
      <c r="M23" s="85">
        <f>'Club Growth'!N88</f>
        <v>350</v>
      </c>
      <c r="N23" s="86">
        <f t="shared" si="2"/>
        <v>5000</v>
      </c>
      <c r="AA23" s="3">
        <v>13</v>
      </c>
      <c r="AB23" s="87" t="s">
        <v>370</v>
      </c>
      <c r="AC23" s="3" t="s">
        <v>112</v>
      </c>
    </row>
    <row r="24" spans="1:43" ht="18.3" x14ac:dyDescent="0.7">
      <c r="A24" s="84" t="s">
        <v>247</v>
      </c>
      <c r="B24" s="85">
        <f>'Public Relations'!C28</f>
        <v>110</v>
      </c>
      <c r="C24" s="85">
        <f>'Public Relations'!D28</f>
        <v>230</v>
      </c>
      <c r="D24" s="85">
        <f>'Public Relations'!E28</f>
        <v>230</v>
      </c>
      <c r="E24" s="85">
        <f>'Public Relations'!F28</f>
        <v>530</v>
      </c>
      <c r="F24" s="85">
        <f>'Public Relations'!G28</f>
        <v>230</v>
      </c>
      <c r="G24" s="85">
        <f>'Public Relations'!H28</f>
        <v>230</v>
      </c>
      <c r="H24" s="85">
        <f>'Public Relations'!I28</f>
        <v>230</v>
      </c>
      <c r="I24" s="85">
        <f>'Public Relations'!J28</f>
        <v>230</v>
      </c>
      <c r="J24" s="85">
        <f>'Public Relations'!K28</f>
        <v>230</v>
      </c>
      <c r="K24" s="85">
        <f>'Public Relations'!L28</f>
        <v>230</v>
      </c>
      <c r="L24" s="85">
        <f>'Public Relations'!M28</f>
        <v>243</v>
      </c>
      <c r="M24" s="85">
        <f>'Public Relations'!N28</f>
        <v>210</v>
      </c>
      <c r="N24" s="86">
        <f t="shared" si="2"/>
        <v>2933</v>
      </c>
      <c r="AA24" s="3">
        <v>14</v>
      </c>
      <c r="AB24" s="89" t="s">
        <v>371</v>
      </c>
      <c r="AC24" s="93" t="s">
        <v>112</v>
      </c>
    </row>
    <row r="25" spans="1:43" s="50" customFormat="1" ht="18.3" x14ac:dyDescent="0.7">
      <c r="A25" s="88" t="s">
        <v>219</v>
      </c>
      <c r="B25" s="94">
        <f>'Education and Training'!C85</f>
        <v>0</v>
      </c>
      <c r="C25" s="94">
        <f>'Education and Training'!D85</f>
        <v>300</v>
      </c>
      <c r="D25" s="94">
        <f>'Education and Training'!E85</f>
        <v>0</v>
      </c>
      <c r="E25" s="94">
        <f>'Education and Training'!F85</f>
        <v>171</v>
      </c>
      <c r="F25" s="94">
        <f>'Education and Training'!G85</f>
        <v>171</v>
      </c>
      <c r="G25" s="94">
        <f>'Education and Training'!H85</f>
        <v>171</v>
      </c>
      <c r="H25" s="94">
        <f>'Education and Training'!I85</f>
        <v>342</v>
      </c>
      <c r="I25" s="94">
        <f>'Education and Training'!J85</f>
        <v>342</v>
      </c>
      <c r="J25" s="94">
        <f>'Education and Training'!K85</f>
        <v>342</v>
      </c>
      <c r="K25" s="94">
        <f>'Education and Training'!L85</f>
        <v>171</v>
      </c>
      <c r="L25" s="94">
        <f>'Education and Training'!M85</f>
        <v>2171</v>
      </c>
      <c r="M25" s="94">
        <f>'Education and Training'!N85</f>
        <v>530.4</v>
      </c>
      <c r="N25" s="95">
        <f t="shared" si="2"/>
        <v>4711.3999999999996</v>
      </c>
      <c r="O25" s="93"/>
      <c r="P25" s="93"/>
      <c r="Q25" s="93"/>
      <c r="R25" s="93"/>
      <c r="S25" s="93"/>
      <c r="T25" s="93"/>
      <c r="U25" s="93"/>
      <c r="V25" s="93"/>
      <c r="W25" s="93"/>
      <c r="X25" s="93"/>
      <c r="Y25" s="93"/>
      <c r="Z25" s="93"/>
      <c r="AA25" s="93">
        <v>15</v>
      </c>
      <c r="AB25" s="87" t="s">
        <v>372</v>
      </c>
      <c r="AC25" s="3" t="s">
        <v>112</v>
      </c>
      <c r="AD25" s="93"/>
      <c r="AE25" s="93"/>
      <c r="AF25" s="93"/>
      <c r="AG25" s="93"/>
      <c r="AH25" s="93"/>
      <c r="AI25" s="93"/>
      <c r="AJ25" s="93"/>
      <c r="AK25" s="93"/>
      <c r="AL25" s="93"/>
      <c r="AM25" s="93"/>
      <c r="AN25" s="93"/>
      <c r="AO25" s="93"/>
      <c r="AP25" s="93"/>
      <c r="AQ25" s="93"/>
    </row>
    <row r="26" spans="1:43" ht="18.3" x14ac:dyDescent="0.7">
      <c r="A26" s="84" t="s">
        <v>220</v>
      </c>
      <c r="B26" s="85">
        <f>'Speech Contest'!C53</f>
        <v>0</v>
      </c>
      <c r="C26" s="85">
        <f>'Speech Contest'!D53</f>
        <v>0</v>
      </c>
      <c r="D26" s="85">
        <f>'Speech Contest'!E53</f>
        <v>0</v>
      </c>
      <c r="E26" s="85">
        <f>'Speech Contest'!F53</f>
        <v>0</v>
      </c>
      <c r="F26" s="85">
        <f>'Speech Contest'!G53</f>
        <v>0</v>
      </c>
      <c r="G26" s="85">
        <f>'Speech Contest'!H53</f>
        <v>0</v>
      </c>
      <c r="H26" s="85">
        <f>'Speech Contest'!I53</f>
        <v>1620</v>
      </c>
      <c r="I26" s="85">
        <f>'Speech Contest'!J53</f>
        <v>0</v>
      </c>
      <c r="J26" s="85">
        <f>'Speech Contest'!K53</f>
        <v>0</v>
      </c>
      <c r="K26" s="85">
        <f>'Speech Contest'!L53</f>
        <v>0</v>
      </c>
      <c r="L26" s="85">
        <f>'Speech Contest'!M53</f>
        <v>0</v>
      </c>
      <c r="M26" s="85">
        <f>'Speech Contest'!N53</f>
        <v>0</v>
      </c>
      <c r="N26" s="86">
        <f t="shared" si="2"/>
        <v>1620</v>
      </c>
      <c r="AA26" s="3">
        <v>16</v>
      </c>
      <c r="AB26" s="89" t="s">
        <v>373</v>
      </c>
      <c r="AC26" s="3" t="s">
        <v>112</v>
      </c>
    </row>
    <row r="27" spans="1:43" ht="18.3" x14ac:dyDescent="0.7">
      <c r="A27" s="84" t="s">
        <v>218</v>
      </c>
      <c r="B27" s="85">
        <f>Administration!C35</f>
        <v>175</v>
      </c>
      <c r="C27" s="85">
        <f>Administration!D35</f>
        <v>175</v>
      </c>
      <c r="D27" s="85">
        <f>Administration!E35</f>
        <v>325</v>
      </c>
      <c r="E27" s="85">
        <f>Administration!F35</f>
        <v>175</v>
      </c>
      <c r="F27" s="85">
        <f>Administration!G35</f>
        <v>175</v>
      </c>
      <c r="G27" s="85">
        <f>Administration!H35</f>
        <v>175</v>
      </c>
      <c r="H27" s="85">
        <f>Administration!I35</f>
        <v>175</v>
      </c>
      <c r="I27" s="85">
        <f>Administration!J35</f>
        <v>175</v>
      </c>
      <c r="J27" s="85">
        <f>Administration!K35</f>
        <v>175</v>
      </c>
      <c r="K27" s="85">
        <f>Administration!L35</f>
        <v>225</v>
      </c>
      <c r="L27" s="85">
        <f>Administration!M35</f>
        <v>175</v>
      </c>
      <c r="M27" s="85">
        <f>Administration!N35</f>
        <v>175</v>
      </c>
      <c r="N27" s="86">
        <f>SUM(B27:M27)</f>
        <v>2300</v>
      </c>
      <c r="AA27" s="3">
        <v>17</v>
      </c>
      <c r="AB27" s="87" t="s">
        <v>374</v>
      </c>
      <c r="AC27" s="3" t="s">
        <v>169</v>
      </c>
    </row>
    <row r="28" spans="1:43" ht="18.3" x14ac:dyDescent="0.7">
      <c r="A28" s="84" t="s">
        <v>248</v>
      </c>
      <c r="B28" s="85">
        <f>'Food and Meals'!C75</f>
        <v>0</v>
      </c>
      <c r="C28" s="85">
        <f>'Food and Meals'!D75</f>
        <v>600</v>
      </c>
      <c r="D28" s="85">
        <f>'Food and Meals'!E75</f>
        <v>0</v>
      </c>
      <c r="E28" s="85">
        <f>'Food and Meals'!F75</f>
        <v>600</v>
      </c>
      <c r="F28" s="85">
        <f>'Food and Meals'!G75</f>
        <v>0</v>
      </c>
      <c r="G28" s="85">
        <f>'Food and Meals'!H75</f>
        <v>0</v>
      </c>
      <c r="H28" s="85">
        <f>'Food and Meals'!I75</f>
        <v>600</v>
      </c>
      <c r="I28" s="85">
        <f>'Food and Meals'!J75</f>
        <v>600</v>
      </c>
      <c r="J28" s="85">
        <f>'Food and Meals'!K75</f>
        <v>300</v>
      </c>
      <c r="K28" s="85">
        <f>'Food and Meals'!L75</f>
        <v>0</v>
      </c>
      <c r="L28" s="85">
        <f>'Food and Meals'!M75</f>
        <v>0</v>
      </c>
      <c r="M28" s="85">
        <f>'Food and Meals'!N75</f>
        <v>0</v>
      </c>
      <c r="N28" s="86">
        <f t="shared" ref="N28:N30" si="3">SUM(B28:M28)</f>
        <v>2700</v>
      </c>
      <c r="AA28" s="3">
        <v>18</v>
      </c>
      <c r="AB28" s="89" t="s">
        <v>375</v>
      </c>
      <c r="AC28" s="3" t="s">
        <v>112</v>
      </c>
    </row>
    <row r="29" spans="1:43" ht="18.3" x14ac:dyDescent="0.7">
      <c r="A29" s="84" t="s">
        <v>217</v>
      </c>
      <c r="B29" s="85">
        <f>Travel!C130</f>
        <v>77.666666666666657</v>
      </c>
      <c r="C29" s="85">
        <f>Travel!D130</f>
        <v>527.66666666666663</v>
      </c>
      <c r="D29" s="85">
        <f>Travel!E130</f>
        <v>77.666666666666657</v>
      </c>
      <c r="E29" s="85">
        <f>Travel!F130</f>
        <v>77.666666666666657</v>
      </c>
      <c r="F29" s="85">
        <f>Travel!G130</f>
        <v>77.666666666666657</v>
      </c>
      <c r="G29" s="85">
        <f>Travel!H130</f>
        <v>77.666666666666657</v>
      </c>
      <c r="H29" s="85">
        <f>Travel!I130</f>
        <v>227.66666666666663</v>
      </c>
      <c r="I29" s="85">
        <f>Travel!J130</f>
        <v>77.666666666666657</v>
      </c>
      <c r="J29" s="85">
        <f>Travel!K130</f>
        <v>77.666666666666657</v>
      </c>
      <c r="K29" s="85">
        <f>Travel!L130</f>
        <v>77.666666666666657</v>
      </c>
      <c r="L29" s="85">
        <f>Travel!M130</f>
        <v>77.666666666666657</v>
      </c>
      <c r="M29" s="85">
        <f>Travel!N130</f>
        <v>77.666666666666657</v>
      </c>
      <c r="N29" s="86">
        <f t="shared" si="3"/>
        <v>1532.0000000000002</v>
      </c>
      <c r="AA29" s="3">
        <v>19</v>
      </c>
      <c r="AB29" s="87" t="s">
        <v>376</v>
      </c>
      <c r="AC29" s="3" t="s">
        <v>112</v>
      </c>
    </row>
    <row r="30" spans="1:43" ht="18.3" x14ac:dyDescent="0.7">
      <c r="A30" s="84" t="s">
        <v>249</v>
      </c>
      <c r="B30" s="85">
        <f>Lodging!C62</f>
        <v>0</v>
      </c>
      <c r="C30" s="85">
        <f>Lodging!D62</f>
        <v>2190</v>
      </c>
      <c r="D30" s="85">
        <f>Lodging!E62</f>
        <v>0</v>
      </c>
      <c r="E30" s="85">
        <f>Lodging!F62</f>
        <v>0</v>
      </c>
      <c r="F30" s="85">
        <f>Lodging!G62</f>
        <v>0</v>
      </c>
      <c r="G30" s="85">
        <f>Lodging!H62</f>
        <v>0</v>
      </c>
      <c r="H30" s="85">
        <f>Lodging!I62</f>
        <v>2250</v>
      </c>
      <c r="I30" s="85">
        <f>Lodging!J62</f>
        <v>0</v>
      </c>
      <c r="J30" s="85">
        <f>Lodging!K62</f>
        <v>0</v>
      </c>
      <c r="K30" s="85">
        <f>Lodging!L62</f>
        <v>0</v>
      </c>
      <c r="L30" s="85">
        <f>Lodging!M62</f>
        <v>0</v>
      </c>
      <c r="M30" s="85">
        <f>Lodging!N62</f>
        <v>0</v>
      </c>
      <c r="N30" s="86">
        <f t="shared" si="3"/>
        <v>4440</v>
      </c>
      <c r="AA30" s="3">
        <v>20</v>
      </c>
      <c r="AB30" s="89" t="s">
        <v>377</v>
      </c>
      <c r="AC30" s="3" t="s">
        <v>112</v>
      </c>
    </row>
    <row r="31" spans="1:43" ht="18.3" x14ac:dyDescent="0.7">
      <c r="A31" s="90" t="s">
        <v>597</v>
      </c>
      <c r="B31" s="91">
        <f>SUM(B16:B30)</f>
        <v>979.8266666666666</v>
      </c>
      <c r="C31" s="91">
        <f t="shared" ref="C31:M31" si="4">SUM(C16:C30)</f>
        <v>4644.8266666666659</v>
      </c>
      <c r="D31" s="91">
        <f t="shared" si="4"/>
        <v>1969.8266666666666</v>
      </c>
      <c r="E31" s="91">
        <f t="shared" si="4"/>
        <v>2735.8266666666664</v>
      </c>
      <c r="F31" s="91">
        <f t="shared" si="4"/>
        <v>1895.8266666666666</v>
      </c>
      <c r="G31" s="91">
        <f t="shared" si="4"/>
        <v>1635.8266666666666</v>
      </c>
      <c r="H31" s="91">
        <f t="shared" si="4"/>
        <v>6396.8266666666668</v>
      </c>
      <c r="I31" s="91">
        <f t="shared" si="4"/>
        <v>2751.8266666666664</v>
      </c>
      <c r="J31" s="91">
        <f t="shared" si="4"/>
        <v>2751.8266666666664</v>
      </c>
      <c r="K31" s="91">
        <f t="shared" si="4"/>
        <v>2130.8266666666664</v>
      </c>
      <c r="L31" s="91">
        <f t="shared" si="4"/>
        <v>18648.826666666668</v>
      </c>
      <c r="M31" s="91">
        <f t="shared" si="4"/>
        <v>1975.2266666666667</v>
      </c>
      <c r="N31" s="91">
        <f>SUM(N16:N30)</f>
        <v>48517.32</v>
      </c>
      <c r="AA31" s="3">
        <v>21</v>
      </c>
      <c r="AB31" s="87" t="s">
        <v>378</v>
      </c>
      <c r="AC31" s="3" t="s">
        <v>167</v>
      </c>
    </row>
    <row r="32" spans="1:43" ht="18.3" x14ac:dyDescent="0.7">
      <c r="B32" s="86"/>
      <c r="C32" s="86"/>
      <c r="D32" s="86"/>
      <c r="E32" s="86"/>
      <c r="F32" s="86"/>
      <c r="G32" s="86"/>
      <c r="H32" s="86"/>
      <c r="I32" s="86"/>
      <c r="J32" s="86"/>
      <c r="K32" s="86"/>
      <c r="L32" s="86"/>
      <c r="M32" s="86"/>
      <c r="N32" s="86"/>
      <c r="AA32" s="3">
        <v>22</v>
      </c>
      <c r="AB32" s="89" t="s">
        <v>379</v>
      </c>
      <c r="AC32" s="3" t="s">
        <v>112</v>
      </c>
    </row>
    <row r="33" spans="1:43" s="51" customFormat="1" ht="18.600000000000001" thickBot="1" x14ac:dyDescent="0.75">
      <c r="A33" s="96" t="s">
        <v>598</v>
      </c>
      <c r="B33" s="97">
        <f t="shared" ref="B33:M33" si="5">B14-B31</f>
        <v>1511.6333333333334</v>
      </c>
      <c r="C33" s="97">
        <f t="shared" si="5"/>
        <v>-3142.0666666666657</v>
      </c>
      <c r="D33" s="97">
        <f t="shared" si="5"/>
        <v>6519.3533333333335</v>
      </c>
      <c r="E33" s="97">
        <f t="shared" si="5"/>
        <v>-464.10666666666657</v>
      </c>
      <c r="F33" s="97">
        <f t="shared" si="5"/>
        <v>-1125.4366666666665</v>
      </c>
      <c r="G33" s="97">
        <f t="shared" si="5"/>
        <v>-1255.8266666666666</v>
      </c>
      <c r="H33" s="97">
        <f t="shared" si="5"/>
        <v>-4058.7766666666666</v>
      </c>
      <c r="I33" s="97">
        <f t="shared" si="5"/>
        <v>62.883333333333667</v>
      </c>
      <c r="J33" s="97">
        <f t="shared" si="5"/>
        <v>5118.4033333333336</v>
      </c>
      <c r="K33" s="97">
        <f t="shared" si="5"/>
        <v>544.8133333333335</v>
      </c>
      <c r="L33" s="97">
        <f t="shared" si="5"/>
        <v>-2762.5766666666677</v>
      </c>
      <c r="M33" s="97">
        <f t="shared" si="5"/>
        <v>-948.09666666666658</v>
      </c>
      <c r="N33" s="98">
        <f>SUM(B33:M33)</f>
        <v>0.20000000000140972</v>
      </c>
      <c r="O33" s="3"/>
      <c r="P33" s="93"/>
      <c r="Q33" s="3"/>
      <c r="R33" s="3"/>
      <c r="S33" s="3"/>
      <c r="T33" s="3"/>
      <c r="U33" s="3"/>
      <c r="V33" s="3"/>
      <c r="W33" s="3"/>
      <c r="X33" s="3"/>
      <c r="Y33" s="3"/>
      <c r="Z33" s="3"/>
      <c r="AA33" s="3">
        <v>23</v>
      </c>
      <c r="AB33" s="87" t="s">
        <v>380</v>
      </c>
      <c r="AC33" s="3" t="s">
        <v>112</v>
      </c>
      <c r="AD33" s="3"/>
      <c r="AE33" s="3"/>
      <c r="AF33" s="3"/>
      <c r="AG33" s="3"/>
      <c r="AH33" s="3"/>
      <c r="AI33" s="3"/>
      <c r="AJ33" s="3"/>
      <c r="AK33" s="3"/>
      <c r="AL33" s="3"/>
      <c r="AM33" s="3"/>
      <c r="AN33" s="3"/>
      <c r="AO33" s="3"/>
      <c r="AP33" s="3"/>
      <c r="AQ33" s="3"/>
    </row>
    <row r="34" spans="1:43" ht="18.899999999999999" thickTop="1" thickBot="1" x14ac:dyDescent="0.75">
      <c r="AA34" s="3">
        <v>24</v>
      </c>
      <c r="AB34" s="89" t="s">
        <v>381</v>
      </c>
      <c r="AC34" s="3" t="s">
        <v>112</v>
      </c>
    </row>
    <row r="35" spans="1:43" ht="19.5" customHeight="1" x14ac:dyDescent="1.35">
      <c r="A35" s="247" t="s">
        <v>603</v>
      </c>
      <c r="B35" s="248"/>
      <c r="C35" s="249"/>
      <c r="E35" s="128" t="s">
        <v>330</v>
      </c>
      <c r="F35" s="129"/>
      <c r="G35" s="129" t="s">
        <v>323</v>
      </c>
      <c r="H35" s="129" t="s">
        <v>324</v>
      </c>
      <c r="I35" s="129" t="s">
        <v>325</v>
      </c>
      <c r="J35" s="130" t="s">
        <v>326</v>
      </c>
      <c r="L35" s="99" t="str">
        <f>IF($N$33&lt;0,"*** The District may not budget for a Net Loss","")</f>
        <v/>
      </c>
      <c r="W35" s="236"/>
      <c r="X35" s="237"/>
      <c r="Y35" s="238"/>
      <c r="AA35" s="3">
        <v>25</v>
      </c>
      <c r="AB35" s="87" t="s">
        <v>382</v>
      </c>
      <c r="AC35" s="3" t="s">
        <v>112</v>
      </c>
    </row>
    <row r="36" spans="1:43" ht="19.5" customHeight="1" x14ac:dyDescent="0.7">
      <c r="A36" s="250"/>
      <c r="B36" s="251"/>
      <c r="C36" s="252"/>
      <c r="E36" s="102" t="s">
        <v>327</v>
      </c>
      <c r="G36" s="86">
        <f>N8</f>
        <v>15000</v>
      </c>
      <c r="H36" s="86">
        <f>N17</f>
        <v>15000</v>
      </c>
      <c r="I36" s="75">
        <f>G36-H36</f>
        <v>0</v>
      </c>
      <c r="J36" s="103" t="str">
        <f>(IF(I36&gt;=0,"Meets Policy","")&amp;(IF(I36&lt;0,"Does Not Meet Policy","")))</f>
        <v>Meets Policy</v>
      </c>
      <c r="W36" s="241" t="s">
        <v>322</v>
      </c>
      <c r="X36" s="242"/>
      <c r="Y36" s="101"/>
      <c r="AA36" s="3">
        <v>26</v>
      </c>
      <c r="AB36" s="89" t="s">
        <v>383</v>
      </c>
      <c r="AC36" s="3" t="s">
        <v>112</v>
      </c>
    </row>
    <row r="37" spans="1:43" ht="19.5" customHeight="1" x14ac:dyDescent="0.7">
      <c r="A37" s="250"/>
      <c r="B37" s="251"/>
      <c r="C37" s="252"/>
      <c r="E37" s="102" t="s">
        <v>328</v>
      </c>
      <c r="G37" s="86">
        <f>N10</f>
        <v>0</v>
      </c>
      <c r="H37" s="86">
        <f>N19</f>
        <v>0</v>
      </c>
      <c r="I37" s="75">
        <f t="shared" ref="I37:I38" si="6">G37-H37</f>
        <v>0</v>
      </c>
      <c r="J37" s="103" t="str">
        <f t="shared" ref="J37:J38" si="7">(IF(I37&gt;=0,"Meets Policy","")&amp;(IF(I37&lt;0,"Does Not Meet Policy","")))</f>
        <v>Meets Policy</v>
      </c>
      <c r="W37" s="241"/>
      <c r="X37" s="242"/>
      <c r="Y37" s="101"/>
      <c r="AA37" s="3">
        <v>27</v>
      </c>
      <c r="AB37" s="87" t="s">
        <v>384</v>
      </c>
      <c r="AC37" s="3" t="s">
        <v>112</v>
      </c>
    </row>
    <row r="38" spans="1:43" ht="19.5" customHeight="1" x14ac:dyDescent="0.7">
      <c r="A38" s="250"/>
      <c r="B38" s="251"/>
      <c r="C38" s="252"/>
      <c r="E38" s="102" t="s">
        <v>329</v>
      </c>
      <c r="G38" s="86">
        <f>N12</f>
        <v>0</v>
      </c>
      <c r="H38" s="86">
        <f>N20</f>
        <v>0</v>
      </c>
      <c r="I38" s="75">
        <f t="shared" si="6"/>
        <v>0</v>
      </c>
      <c r="J38" s="103" t="str">
        <f t="shared" si="7"/>
        <v>Meets Policy</v>
      </c>
      <c r="W38" s="241"/>
      <c r="X38" s="242"/>
      <c r="Y38" s="104"/>
      <c r="AA38" s="3">
        <v>28</v>
      </c>
      <c r="AB38" s="89" t="s">
        <v>385</v>
      </c>
      <c r="AC38" s="3" t="s">
        <v>112</v>
      </c>
    </row>
    <row r="39" spans="1:43" ht="19.5" customHeight="1" x14ac:dyDescent="0.7">
      <c r="A39" s="250"/>
      <c r="B39" s="251"/>
      <c r="C39" s="252"/>
      <c r="E39" s="102"/>
      <c r="H39" s="86"/>
      <c r="I39" s="105"/>
      <c r="J39" s="103"/>
      <c r="W39" s="241"/>
      <c r="X39" s="242"/>
      <c r="Y39" s="101"/>
      <c r="AA39" s="3">
        <v>29</v>
      </c>
      <c r="AB39" s="87" t="s">
        <v>386</v>
      </c>
      <c r="AC39" s="3" t="s">
        <v>112</v>
      </c>
    </row>
    <row r="40" spans="1:43" ht="19.5" customHeight="1" thickBot="1" x14ac:dyDescent="1.4">
      <c r="A40" s="253"/>
      <c r="B40" s="254"/>
      <c r="C40" s="255"/>
      <c r="E40" s="100" t="s">
        <v>342</v>
      </c>
      <c r="H40" s="131" t="s">
        <v>324</v>
      </c>
      <c r="I40" s="106" t="s">
        <v>171</v>
      </c>
      <c r="J40" s="107" t="s">
        <v>331</v>
      </c>
      <c r="W40" s="102"/>
      <c r="Y40" s="101"/>
      <c r="AA40" s="3">
        <v>30</v>
      </c>
      <c r="AB40" s="89" t="s">
        <v>387</v>
      </c>
      <c r="AC40" s="3" t="s">
        <v>112</v>
      </c>
    </row>
    <row r="41" spans="1:43" ht="19.5" customHeight="1" x14ac:dyDescent="0.7">
      <c r="A41" s="260" t="s">
        <v>212</v>
      </c>
      <c r="B41" s="261"/>
      <c r="C41" s="258"/>
      <c r="E41" s="102" t="s">
        <v>333</v>
      </c>
      <c r="H41" s="86">
        <f>N21</f>
        <v>2050</v>
      </c>
      <c r="I41" s="108">
        <f>IF(ISNUMBER(H41/$H$56),H41/$H$56,0)</f>
        <v>6.1162043015115686E-2</v>
      </c>
      <c r="J41" s="103">
        <v>0.05</v>
      </c>
      <c r="K41" s="133">
        <f>IF(I41&lt;J41,1,0)</f>
        <v>0</v>
      </c>
      <c r="W41" s="239" t="s">
        <v>245</v>
      </c>
      <c r="X41" s="240"/>
      <c r="Y41" s="101"/>
      <c r="AA41" s="3">
        <v>31</v>
      </c>
      <c r="AB41" s="87" t="s">
        <v>388</v>
      </c>
      <c r="AC41" s="3" t="s">
        <v>112</v>
      </c>
    </row>
    <row r="42" spans="1:43" ht="19.5" customHeight="1" thickBot="1" x14ac:dyDescent="0.75">
      <c r="A42" s="262"/>
      <c r="B42" s="263"/>
      <c r="C42" s="259"/>
      <c r="E42" s="102"/>
      <c r="J42" s="101"/>
      <c r="K42" s="133"/>
      <c r="W42" s="239"/>
      <c r="X42" s="240"/>
      <c r="Y42" s="110"/>
      <c r="AA42" s="3">
        <v>32</v>
      </c>
      <c r="AB42" s="89" t="s">
        <v>389</v>
      </c>
      <c r="AC42" s="3" t="s">
        <v>112</v>
      </c>
    </row>
    <row r="43" spans="1:43" ht="19.5" customHeight="1" x14ac:dyDescent="1.35">
      <c r="A43" s="111" t="s">
        <v>233</v>
      </c>
      <c r="C43" s="112" t="s">
        <v>175</v>
      </c>
      <c r="E43" s="100" t="s">
        <v>341</v>
      </c>
      <c r="H43" s="131" t="s">
        <v>324</v>
      </c>
      <c r="I43" s="106" t="s">
        <v>171</v>
      </c>
      <c r="J43" s="107" t="s">
        <v>331</v>
      </c>
      <c r="K43" s="133"/>
      <c r="W43" s="102"/>
      <c r="Y43" s="101"/>
      <c r="AA43" s="3">
        <v>33</v>
      </c>
      <c r="AB43" s="87" t="s">
        <v>390</v>
      </c>
      <c r="AC43" s="3" t="s">
        <v>112</v>
      </c>
    </row>
    <row r="44" spans="1:43" ht="19.5" customHeight="1" thickBot="1" x14ac:dyDescent="0.75">
      <c r="A44" s="102"/>
      <c r="C44" s="101"/>
      <c r="E44" s="102"/>
      <c r="H44" s="86"/>
      <c r="I44" s="105"/>
      <c r="J44" s="103"/>
      <c r="K44" s="133"/>
      <c r="W44" s="239" t="s">
        <v>224</v>
      </c>
      <c r="X44" s="240"/>
      <c r="Y44" s="101"/>
      <c r="AA44" s="3">
        <v>34</v>
      </c>
      <c r="AB44" s="89" t="s">
        <v>391</v>
      </c>
      <c r="AC44" s="3" t="s">
        <v>181</v>
      </c>
    </row>
    <row r="45" spans="1:43" ht="19.5" customHeight="1" x14ac:dyDescent="0.7">
      <c r="A45" s="260"/>
      <c r="B45" s="261"/>
      <c r="C45" s="258"/>
      <c r="E45" s="102" t="s">
        <v>332</v>
      </c>
      <c r="H45" s="86">
        <f>IF((N25-N11)&gt;0,N25-N11,0)</f>
        <v>4711.3999999999996</v>
      </c>
      <c r="I45" s="108">
        <f>IF(ISNUMBER(H45/$H$56),H45/$H$56,0)</f>
        <v>0.14056529242020294</v>
      </c>
      <c r="J45" s="103">
        <v>0.15</v>
      </c>
      <c r="K45" s="133">
        <f>IF(I45&gt;J45,1,0)</f>
        <v>0</v>
      </c>
      <c r="O45" s="113"/>
      <c r="W45" s="239"/>
      <c r="X45" s="240"/>
      <c r="Y45" s="114">
        <f>N33+Y38-Y42</f>
        <v>0.20000000000140972</v>
      </c>
      <c r="AA45" s="3">
        <v>35</v>
      </c>
      <c r="AB45" s="87" t="s">
        <v>392</v>
      </c>
      <c r="AC45" s="3" t="s">
        <v>112</v>
      </c>
    </row>
    <row r="46" spans="1:43" ht="19.5" customHeight="1" thickBot="1" x14ac:dyDescent="0.75">
      <c r="A46" s="262"/>
      <c r="B46" s="263"/>
      <c r="C46" s="259"/>
      <c r="E46" s="102" t="s">
        <v>333</v>
      </c>
      <c r="H46" s="86">
        <f>N21</f>
        <v>2050</v>
      </c>
      <c r="I46" s="108">
        <f t="shared" ref="I46:I54" si="8">IF(ISNUMBER(H46/$H$56),H46/$H$56,0)</f>
        <v>6.1162043015115686E-2</v>
      </c>
      <c r="J46" s="103">
        <v>0.1</v>
      </c>
      <c r="K46" s="133">
        <f t="shared" ref="K46:K54" si="9">IF(I46&gt;J46,1,0)</f>
        <v>0</v>
      </c>
      <c r="W46" s="102"/>
      <c r="Y46" s="101"/>
      <c r="AA46" s="3">
        <v>36</v>
      </c>
      <c r="AB46" s="89" t="s">
        <v>393</v>
      </c>
      <c r="AC46" s="3" t="s">
        <v>112</v>
      </c>
    </row>
    <row r="47" spans="1:43" ht="19.5" customHeight="1" x14ac:dyDescent="0.7">
      <c r="A47" s="111" t="s">
        <v>234</v>
      </c>
      <c r="C47" s="112" t="s">
        <v>175</v>
      </c>
      <c r="E47" s="102" t="s">
        <v>334</v>
      </c>
      <c r="H47" s="86">
        <f>N23</f>
        <v>5000</v>
      </c>
      <c r="I47" s="108">
        <f t="shared" si="8"/>
        <v>0.14917571467101387</v>
      </c>
      <c r="J47" s="103">
        <v>0.15</v>
      </c>
      <c r="K47" s="133">
        <f t="shared" si="9"/>
        <v>0</v>
      </c>
      <c r="W47" s="243" t="s">
        <v>225</v>
      </c>
      <c r="X47" s="244"/>
      <c r="Y47" s="245"/>
      <c r="AA47" s="3">
        <v>37</v>
      </c>
      <c r="AB47" s="87" t="s">
        <v>394</v>
      </c>
      <c r="AC47" s="3" t="s">
        <v>112</v>
      </c>
    </row>
    <row r="48" spans="1:43" ht="19.5" customHeight="1" thickBot="1" x14ac:dyDescent="0.75">
      <c r="A48" s="115"/>
      <c r="C48" s="101"/>
      <c r="E48" s="102" t="s">
        <v>335</v>
      </c>
      <c r="H48" s="86">
        <f>N24</f>
        <v>2933</v>
      </c>
      <c r="I48" s="108">
        <f t="shared" si="8"/>
        <v>8.7506474226016734E-2</v>
      </c>
      <c r="J48" s="103">
        <v>0.1</v>
      </c>
      <c r="K48" s="133">
        <f t="shared" si="9"/>
        <v>0</v>
      </c>
      <c r="W48" s="243"/>
      <c r="X48" s="244"/>
      <c r="Y48" s="245"/>
      <c r="AA48" s="3">
        <v>38</v>
      </c>
      <c r="AB48" s="89" t="s">
        <v>395</v>
      </c>
      <c r="AC48" s="3" t="s">
        <v>112</v>
      </c>
    </row>
    <row r="49" spans="1:29" ht="19.5" customHeight="1" x14ac:dyDescent="0.7">
      <c r="A49" s="260"/>
      <c r="B49" s="261"/>
      <c r="C49" s="258"/>
      <c r="E49" s="102" t="s">
        <v>336</v>
      </c>
      <c r="H49" s="86">
        <f>N22</f>
        <v>4555</v>
      </c>
      <c r="I49" s="108">
        <f t="shared" si="8"/>
        <v>0.13589907606529364</v>
      </c>
      <c r="J49" s="103">
        <v>0.2</v>
      </c>
      <c r="K49" s="133">
        <f t="shared" si="9"/>
        <v>0</v>
      </c>
      <c r="W49" s="243"/>
      <c r="X49" s="244"/>
      <c r="Y49" s="245"/>
      <c r="AA49" s="3">
        <v>39</v>
      </c>
      <c r="AB49" s="87" t="s">
        <v>396</v>
      </c>
      <c r="AC49" s="3" t="s">
        <v>112</v>
      </c>
    </row>
    <row r="50" spans="1:29" ht="19.5" customHeight="1" thickBot="1" x14ac:dyDescent="0.75">
      <c r="A50" s="262"/>
      <c r="B50" s="263"/>
      <c r="C50" s="259"/>
      <c r="E50" s="102" t="s">
        <v>8</v>
      </c>
      <c r="H50" s="86">
        <f>N29</f>
        <v>1532.0000000000002</v>
      </c>
      <c r="I50" s="108">
        <f t="shared" si="8"/>
        <v>4.5707438975198654E-2</v>
      </c>
      <c r="J50" s="103">
        <v>0.25</v>
      </c>
      <c r="K50" s="133">
        <f t="shared" si="9"/>
        <v>0</v>
      </c>
      <c r="W50" s="116"/>
      <c r="X50" s="117"/>
      <c r="Y50" s="118"/>
      <c r="AA50" s="3">
        <v>40</v>
      </c>
      <c r="AB50" s="89" t="s">
        <v>397</v>
      </c>
      <c r="AC50" s="3" t="s">
        <v>112</v>
      </c>
    </row>
    <row r="51" spans="1:29" ht="19.5" customHeight="1" x14ac:dyDescent="0.7">
      <c r="A51" s="111" t="s">
        <v>235</v>
      </c>
      <c r="C51" s="112" t="s">
        <v>175</v>
      </c>
      <c r="E51" s="102" t="s">
        <v>337</v>
      </c>
      <c r="H51" s="86">
        <f>N30</f>
        <v>4440</v>
      </c>
      <c r="I51" s="108">
        <f t="shared" si="8"/>
        <v>0.1324680346278603</v>
      </c>
      <c r="J51" s="103">
        <v>0.15</v>
      </c>
      <c r="K51" s="133">
        <f t="shared" si="9"/>
        <v>0</v>
      </c>
      <c r="W51" s="239" t="s">
        <v>226</v>
      </c>
      <c r="X51" s="240"/>
      <c r="Y51" s="246"/>
      <c r="AA51" s="3">
        <v>41</v>
      </c>
      <c r="AB51" s="87" t="s">
        <v>398</v>
      </c>
      <c r="AC51" s="3" t="s">
        <v>352</v>
      </c>
    </row>
    <row r="52" spans="1:29" ht="19.5" customHeight="1" thickBot="1" x14ac:dyDescent="0.75">
      <c r="A52" s="115"/>
      <c r="C52" s="101"/>
      <c r="E52" s="102" t="s">
        <v>338</v>
      </c>
      <c r="H52" s="86">
        <f>N28</f>
        <v>2700</v>
      </c>
      <c r="I52" s="108">
        <f t="shared" si="8"/>
        <v>8.0554885922347483E-2</v>
      </c>
      <c r="J52" s="103">
        <v>0.15</v>
      </c>
      <c r="K52" s="133">
        <f t="shared" si="9"/>
        <v>0</v>
      </c>
      <c r="W52" s="239"/>
      <c r="X52" s="240"/>
      <c r="Y52" s="246"/>
      <c r="AA52" s="3">
        <v>42</v>
      </c>
      <c r="AB52" s="89" t="s">
        <v>399</v>
      </c>
      <c r="AC52" s="3" t="s">
        <v>167</v>
      </c>
    </row>
    <row r="53" spans="1:29" ht="19.5" customHeight="1" x14ac:dyDescent="0.7">
      <c r="A53" s="260"/>
      <c r="B53" s="261"/>
      <c r="C53" s="256"/>
      <c r="E53" s="102" t="s">
        <v>339</v>
      </c>
      <c r="H53" s="86">
        <f>IF((N26-N13)&gt;0,N26-N13,0)</f>
        <v>1620</v>
      </c>
      <c r="I53" s="108">
        <f t="shared" si="8"/>
        <v>4.8332931553408488E-2</v>
      </c>
      <c r="J53" s="103">
        <v>0.05</v>
      </c>
      <c r="K53" s="133">
        <f t="shared" si="9"/>
        <v>0</v>
      </c>
      <c r="W53" s="239"/>
      <c r="X53" s="240"/>
      <c r="Y53" s="246"/>
      <c r="AA53" s="3">
        <v>43</v>
      </c>
      <c r="AB53" s="87" t="s">
        <v>400</v>
      </c>
      <c r="AC53" s="3" t="s">
        <v>112</v>
      </c>
    </row>
    <row r="54" spans="1:29" ht="19.5" customHeight="1" thickBot="1" x14ac:dyDescent="0.75">
      <c r="A54" s="262"/>
      <c r="B54" s="263"/>
      <c r="C54" s="257"/>
      <c r="E54" s="102" t="s">
        <v>340</v>
      </c>
      <c r="F54" s="132"/>
      <c r="G54" s="119"/>
      <c r="H54" s="97">
        <f>N27</f>
        <v>2300</v>
      </c>
      <c r="I54" s="108">
        <f t="shared" si="8"/>
        <v>6.8620828748666374E-2</v>
      </c>
      <c r="J54" s="103">
        <v>0.1</v>
      </c>
      <c r="K54" s="133">
        <f t="shared" si="9"/>
        <v>0</v>
      </c>
      <c r="W54" s="239"/>
      <c r="X54" s="240"/>
      <c r="Y54" s="246"/>
      <c r="AA54" s="3">
        <v>44</v>
      </c>
      <c r="AB54" s="89" t="s">
        <v>401</v>
      </c>
      <c r="AC54" s="3" t="s">
        <v>112</v>
      </c>
    </row>
    <row r="55" spans="1:29" ht="19.5" customHeight="1" x14ac:dyDescent="0.7">
      <c r="A55" s="111" t="s">
        <v>236</v>
      </c>
      <c r="C55" s="112" t="s">
        <v>175</v>
      </c>
      <c r="E55" s="120"/>
      <c r="F55" s="132"/>
      <c r="G55" s="119"/>
      <c r="H55" s="119"/>
      <c r="I55" s="119"/>
      <c r="J55" s="121"/>
      <c r="K55" s="109"/>
      <c r="W55" s="239"/>
      <c r="X55" s="240"/>
      <c r="Y55" s="246"/>
      <c r="AA55" s="3">
        <v>45</v>
      </c>
      <c r="AB55" s="87" t="s">
        <v>402</v>
      </c>
      <c r="AC55" s="3" t="s">
        <v>112</v>
      </c>
    </row>
    <row r="56" spans="1:29" ht="19.5" customHeight="1" thickBot="1" x14ac:dyDescent="0.75">
      <c r="A56" s="122"/>
      <c r="B56" s="123"/>
      <c r="C56" s="124"/>
      <c r="E56" s="125" t="s">
        <v>345</v>
      </c>
      <c r="F56" s="60"/>
      <c r="H56" s="126">
        <f>N7</f>
        <v>33517.519999999997</v>
      </c>
      <c r="I56" s="108">
        <f>IF(ISNUMBER(H56/$H$56),H56/$H$56,0)</f>
        <v>1</v>
      </c>
      <c r="J56" s="101"/>
      <c r="W56" s="102"/>
      <c r="Y56" s="101"/>
      <c r="AA56" s="3">
        <v>46</v>
      </c>
      <c r="AB56" s="89" t="s">
        <v>403</v>
      </c>
      <c r="AC56" s="3" t="s">
        <v>112</v>
      </c>
    </row>
    <row r="57" spans="1:29" ht="29.25" customHeight="1" thickBot="1" x14ac:dyDescent="0.75">
      <c r="E57" s="232" t="str">
        <f>IF(K41&gt;0,"One of the expense categories is under the policy min. Please review and adjust appropriately.","")</f>
        <v/>
      </c>
      <c r="F57" s="233"/>
      <c r="G57" s="233"/>
      <c r="H57" s="228" t="str">
        <f>IF(SUM(K45:K54)&gt;0,"One of the expense categories is over the policy max. Please review and adjust appropriately.","")</f>
        <v/>
      </c>
      <c r="I57" s="228"/>
      <c r="J57" s="229"/>
      <c r="W57" s="127"/>
      <c r="X57" s="123"/>
      <c r="Y57" s="124"/>
      <c r="AA57" s="3">
        <v>47</v>
      </c>
      <c r="AB57" s="87" t="s">
        <v>404</v>
      </c>
      <c r="AC57" s="3" t="s">
        <v>112</v>
      </c>
    </row>
    <row r="58" spans="1:29" ht="21.75" customHeight="1" x14ac:dyDescent="0.7">
      <c r="E58" s="232"/>
      <c r="F58" s="233"/>
      <c r="G58" s="233"/>
      <c r="H58" s="228"/>
      <c r="I58" s="228"/>
      <c r="J58" s="229"/>
      <c r="AA58" s="3">
        <v>48</v>
      </c>
      <c r="AB58" s="89" t="s">
        <v>405</v>
      </c>
      <c r="AC58" s="3" t="s">
        <v>112</v>
      </c>
    </row>
    <row r="59" spans="1:29" ht="25.5" customHeight="1" thickBot="1" x14ac:dyDescent="0.75">
      <c r="E59" s="234"/>
      <c r="F59" s="235"/>
      <c r="G59" s="235"/>
      <c r="H59" s="230"/>
      <c r="I59" s="230"/>
      <c r="J59" s="231"/>
      <c r="AA59" s="3">
        <v>49</v>
      </c>
      <c r="AB59" s="87" t="s">
        <v>406</v>
      </c>
      <c r="AC59" s="3" t="s">
        <v>112</v>
      </c>
    </row>
    <row r="60" spans="1:29" ht="24.75" customHeight="1" x14ac:dyDescent="0.7">
      <c r="AA60" s="3">
        <v>50</v>
      </c>
      <c r="AB60" s="89" t="s">
        <v>407</v>
      </c>
      <c r="AC60" s="3" t="s">
        <v>112</v>
      </c>
    </row>
    <row r="61" spans="1:29" ht="18.3" x14ac:dyDescent="0.7">
      <c r="AA61" s="3">
        <v>51</v>
      </c>
      <c r="AB61" s="87" t="s">
        <v>408</v>
      </c>
      <c r="AC61" s="3" t="s">
        <v>177</v>
      </c>
    </row>
    <row r="62" spans="1:29" ht="18.3" x14ac:dyDescent="0.7">
      <c r="H62" s="119"/>
      <c r="AA62" s="3">
        <v>52</v>
      </c>
      <c r="AB62" s="89" t="s">
        <v>409</v>
      </c>
      <c r="AC62" s="3" t="s">
        <v>112</v>
      </c>
    </row>
    <row r="63" spans="1:29" ht="18.3" x14ac:dyDescent="0.7">
      <c r="G63" s="227"/>
      <c r="H63" s="227"/>
      <c r="I63" s="227"/>
      <c r="J63" s="227"/>
      <c r="AA63" s="3">
        <v>53</v>
      </c>
      <c r="AB63" s="87" t="s">
        <v>410</v>
      </c>
      <c r="AC63" s="3" t="s">
        <v>112</v>
      </c>
    </row>
    <row r="64" spans="1:29" ht="18.3" x14ac:dyDescent="0.7">
      <c r="G64" s="227"/>
      <c r="H64" s="227"/>
      <c r="I64" s="227"/>
      <c r="J64" s="227"/>
      <c r="AA64" s="3">
        <v>54</v>
      </c>
      <c r="AB64" s="89" t="s">
        <v>411</v>
      </c>
      <c r="AC64" s="3" t="s">
        <v>112</v>
      </c>
    </row>
    <row r="65" spans="7:29" ht="18.3" x14ac:dyDescent="0.7">
      <c r="G65" s="227"/>
      <c r="H65" s="227"/>
      <c r="I65" s="227"/>
      <c r="J65" s="227"/>
      <c r="AA65" s="3">
        <v>55</v>
      </c>
      <c r="AB65" s="87" t="s">
        <v>412</v>
      </c>
      <c r="AC65" s="3" t="s">
        <v>112</v>
      </c>
    </row>
    <row r="66" spans="7:29" ht="18.3" x14ac:dyDescent="0.7">
      <c r="AA66" s="3">
        <v>56</v>
      </c>
      <c r="AB66" s="89" t="s">
        <v>413</v>
      </c>
      <c r="AC66" s="3" t="s">
        <v>112</v>
      </c>
    </row>
    <row r="67" spans="7:29" ht="18.3" x14ac:dyDescent="0.7">
      <c r="AA67" s="3">
        <v>57</v>
      </c>
      <c r="AB67" s="87" t="s">
        <v>414</v>
      </c>
      <c r="AC67" s="3" t="s">
        <v>112</v>
      </c>
    </row>
    <row r="68" spans="7:29" ht="18.3" x14ac:dyDescent="0.7">
      <c r="AA68" s="3">
        <v>58</v>
      </c>
      <c r="AB68" s="89" t="s">
        <v>415</v>
      </c>
      <c r="AC68" s="3" t="s">
        <v>112</v>
      </c>
    </row>
    <row r="69" spans="7:29" ht="18.3" x14ac:dyDescent="0.7">
      <c r="AA69" s="3">
        <v>59</v>
      </c>
      <c r="AB69" s="87" t="s">
        <v>416</v>
      </c>
      <c r="AC69" s="3" t="s">
        <v>166</v>
      </c>
    </row>
    <row r="70" spans="7:29" ht="18.3" x14ac:dyDescent="0.7">
      <c r="AA70" s="3">
        <v>60</v>
      </c>
      <c r="AB70" s="89" t="s">
        <v>417</v>
      </c>
      <c r="AC70" s="3" t="s">
        <v>167</v>
      </c>
    </row>
    <row r="71" spans="7:29" ht="18.3" x14ac:dyDescent="0.7">
      <c r="AA71" s="3">
        <v>61</v>
      </c>
      <c r="AB71" s="87" t="s">
        <v>418</v>
      </c>
      <c r="AC71" s="3" t="s">
        <v>167</v>
      </c>
    </row>
    <row r="72" spans="7:29" ht="18.3" x14ac:dyDescent="0.7">
      <c r="AA72" s="3">
        <v>62</v>
      </c>
      <c r="AB72" s="89" t="s">
        <v>419</v>
      </c>
      <c r="AC72" s="3" t="s">
        <v>112</v>
      </c>
    </row>
    <row r="73" spans="7:29" ht="18.3" x14ac:dyDescent="0.7">
      <c r="AA73" s="3">
        <v>63</v>
      </c>
      <c r="AB73" s="87" t="s">
        <v>420</v>
      </c>
      <c r="AC73" s="3" t="s">
        <v>112</v>
      </c>
    </row>
    <row r="74" spans="7:29" ht="18.3" x14ac:dyDescent="0.7">
      <c r="AA74" s="3">
        <v>64</v>
      </c>
      <c r="AB74" s="89" t="s">
        <v>421</v>
      </c>
      <c r="AC74" s="3" t="s">
        <v>167</v>
      </c>
    </row>
    <row r="75" spans="7:29" ht="18.3" x14ac:dyDescent="0.7">
      <c r="AA75" s="3">
        <v>65</v>
      </c>
      <c r="AB75" s="87" t="s">
        <v>422</v>
      </c>
      <c r="AC75" s="3" t="s">
        <v>112</v>
      </c>
    </row>
    <row r="76" spans="7:29" ht="18.3" x14ac:dyDescent="0.7">
      <c r="AA76" s="3">
        <v>66</v>
      </c>
      <c r="AB76" s="89" t="s">
        <v>423</v>
      </c>
      <c r="AC76" s="3" t="s">
        <v>112</v>
      </c>
    </row>
    <row r="77" spans="7:29" ht="18.3" x14ac:dyDescent="0.7">
      <c r="AA77" s="3">
        <v>67</v>
      </c>
      <c r="AB77" s="87" t="s">
        <v>424</v>
      </c>
      <c r="AC77" s="3" t="s">
        <v>183</v>
      </c>
    </row>
    <row r="78" spans="7:29" ht="18.3" x14ac:dyDescent="0.7">
      <c r="AA78" s="3">
        <v>68</v>
      </c>
      <c r="AB78" s="89" t="s">
        <v>425</v>
      </c>
      <c r="AC78" s="3" t="s">
        <v>112</v>
      </c>
    </row>
    <row r="79" spans="7:29" ht="18.3" x14ac:dyDescent="0.7">
      <c r="AA79" s="3">
        <v>69</v>
      </c>
      <c r="AB79" s="87" t="s">
        <v>426</v>
      </c>
      <c r="AC79" s="3" t="s">
        <v>169</v>
      </c>
    </row>
    <row r="80" spans="7:29" ht="18.3" x14ac:dyDescent="0.7">
      <c r="AA80" s="3">
        <v>70</v>
      </c>
      <c r="AB80" s="89" t="s">
        <v>427</v>
      </c>
      <c r="AC80" s="3" t="s">
        <v>169</v>
      </c>
    </row>
    <row r="81" spans="27:29" ht="18.3" x14ac:dyDescent="0.7">
      <c r="AA81" s="3">
        <v>71</v>
      </c>
      <c r="AB81" s="89" t="s">
        <v>357</v>
      </c>
      <c r="AC81" s="3" t="s">
        <v>166</v>
      </c>
    </row>
    <row r="82" spans="27:29" ht="18.3" x14ac:dyDescent="0.7">
      <c r="AA82" s="3">
        <v>72</v>
      </c>
      <c r="AB82" s="89" t="s">
        <v>429</v>
      </c>
      <c r="AC82" s="3" t="s">
        <v>179</v>
      </c>
    </row>
    <row r="83" spans="27:29" ht="18.3" x14ac:dyDescent="0.7">
      <c r="AA83" s="3">
        <v>73</v>
      </c>
      <c r="AB83" s="87" t="s">
        <v>430</v>
      </c>
      <c r="AC83" s="3" t="s">
        <v>169</v>
      </c>
    </row>
    <row r="84" spans="27:29" ht="18.3" x14ac:dyDescent="0.7">
      <c r="AA84" s="3">
        <v>74</v>
      </c>
      <c r="AB84" s="89" t="s">
        <v>431</v>
      </c>
      <c r="AC84" s="3" t="s">
        <v>178</v>
      </c>
    </row>
    <row r="85" spans="27:29" ht="18.3" x14ac:dyDescent="0.7">
      <c r="AA85" s="3">
        <v>75</v>
      </c>
      <c r="AB85" s="87" t="s">
        <v>432</v>
      </c>
      <c r="AC85" s="3" t="s">
        <v>182</v>
      </c>
    </row>
    <row r="86" spans="27:29" ht="18.3" x14ac:dyDescent="0.7">
      <c r="AA86" s="3">
        <v>76</v>
      </c>
      <c r="AB86" s="89" t="s">
        <v>433</v>
      </c>
      <c r="AC86" s="3" t="s">
        <v>173</v>
      </c>
    </row>
    <row r="87" spans="27:29" ht="18.3" x14ac:dyDescent="0.7">
      <c r="AA87" s="3">
        <v>77</v>
      </c>
      <c r="AB87" s="87" t="s">
        <v>434</v>
      </c>
      <c r="AC87" s="3" t="s">
        <v>112</v>
      </c>
    </row>
    <row r="88" spans="27:29" ht="18.3" x14ac:dyDescent="0.7">
      <c r="AA88" s="3">
        <v>78</v>
      </c>
      <c r="AB88" s="89" t="s">
        <v>435</v>
      </c>
      <c r="AC88" s="3" t="s">
        <v>112</v>
      </c>
    </row>
    <row r="89" spans="27:29" ht="18.3" x14ac:dyDescent="0.7">
      <c r="AA89" s="3">
        <v>79</v>
      </c>
      <c r="AB89" s="87" t="s">
        <v>436</v>
      </c>
      <c r="AC89" s="3" t="s">
        <v>346</v>
      </c>
    </row>
    <row r="90" spans="27:29" ht="18.3" x14ac:dyDescent="0.7">
      <c r="AA90" s="3">
        <v>80</v>
      </c>
      <c r="AB90" s="89" t="s">
        <v>437</v>
      </c>
      <c r="AC90" s="3" t="s">
        <v>184</v>
      </c>
    </row>
    <row r="91" spans="27:29" ht="18.3" x14ac:dyDescent="0.7">
      <c r="AA91" s="3">
        <v>81</v>
      </c>
      <c r="AB91" s="87" t="s">
        <v>438</v>
      </c>
      <c r="AC91" s="3" t="s">
        <v>112</v>
      </c>
    </row>
    <row r="92" spans="27:29" ht="18.3" x14ac:dyDescent="0.7">
      <c r="AA92" s="3">
        <v>82</v>
      </c>
      <c r="AB92" s="89" t="s">
        <v>439</v>
      </c>
      <c r="AC92" s="3" t="s">
        <v>112</v>
      </c>
    </row>
    <row r="93" spans="27:29" ht="18.3" x14ac:dyDescent="0.7">
      <c r="AA93" s="3">
        <v>83</v>
      </c>
      <c r="AB93" s="87" t="s">
        <v>440</v>
      </c>
      <c r="AC93" s="3" t="s">
        <v>112</v>
      </c>
    </row>
    <row r="94" spans="27:29" ht="18.3" x14ac:dyDescent="0.7">
      <c r="AA94" s="3">
        <v>84</v>
      </c>
      <c r="AB94" s="89" t="s">
        <v>441</v>
      </c>
      <c r="AC94" s="3" t="s">
        <v>112</v>
      </c>
    </row>
    <row r="95" spans="27:29" ht="18.3" x14ac:dyDescent="0.7">
      <c r="AA95" s="3">
        <v>85</v>
      </c>
      <c r="AB95" s="87" t="s">
        <v>442</v>
      </c>
      <c r="AC95" s="3" t="s">
        <v>180</v>
      </c>
    </row>
    <row r="96" spans="27:29" ht="18.3" x14ac:dyDescent="0.7">
      <c r="AA96" s="3">
        <v>86</v>
      </c>
      <c r="AB96" s="89" t="s">
        <v>443</v>
      </c>
      <c r="AC96" s="3" t="s">
        <v>167</v>
      </c>
    </row>
    <row r="97" spans="27:29" ht="18.3" x14ac:dyDescent="0.7">
      <c r="AA97" s="3">
        <v>87</v>
      </c>
      <c r="AB97" s="87" t="s">
        <v>444</v>
      </c>
      <c r="AC97" s="3" t="s">
        <v>177</v>
      </c>
    </row>
    <row r="98" spans="27:29" ht="18.3" x14ac:dyDescent="0.7">
      <c r="AA98" s="3">
        <v>88</v>
      </c>
      <c r="AB98" s="89" t="s">
        <v>445</v>
      </c>
      <c r="AC98" s="3" t="s">
        <v>180</v>
      </c>
    </row>
    <row r="99" spans="27:29" ht="18.3" x14ac:dyDescent="0.7">
      <c r="AA99" s="3">
        <v>89</v>
      </c>
      <c r="AB99" s="87" t="s">
        <v>446</v>
      </c>
      <c r="AC99" s="3" t="s">
        <v>180</v>
      </c>
    </row>
    <row r="100" spans="27:29" ht="18.3" x14ac:dyDescent="0.7">
      <c r="AA100" s="3">
        <v>90</v>
      </c>
      <c r="AB100" s="89" t="s">
        <v>447</v>
      </c>
      <c r="AC100" s="3" t="s">
        <v>169</v>
      </c>
    </row>
    <row r="101" spans="27:29" ht="18.3" x14ac:dyDescent="0.7">
      <c r="AA101" s="3">
        <v>91</v>
      </c>
      <c r="AB101" s="87" t="s">
        <v>428</v>
      </c>
      <c r="AC101" s="3" t="s">
        <v>168</v>
      </c>
    </row>
    <row r="102" spans="27:29" ht="18.3" x14ac:dyDescent="0.7">
      <c r="AA102" s="3">
        <v>92</v>
      </c>
      <c r="AB102" s="87" t="s">
        <v>448</v>
      </c>
      <c r="AC102" s="3" t="s">
        <v>112</v>
      </c>
    </row>
    <row r="103" spans="27:29" ht="18.3" x14ac:dyDescent="0.7">
      <c r="AA103" s="3">
        <v>93</v>
      </c>
      <c r="AB103" s="89" t="s">
        <v>449</v>
      </c>
      <c r="AC103" s="3" t="s">
        <v>243</v>
      </c>
    </row>
    <row r="104" spans="27:29" ht="18.3" x14ac:dyDescent="0.7">
      <c r="AA104" s="3">
        <v>94</v>
      </c>
      <c r="AB104" s="87" t="s">
        <v>450</v>
      </c>
      <c r="AC104" s="3" t="s">
        <v>112</v>
      </c>
    </row>
    <row r="105" spans="27:29" ht="18.3" x14ac:dyDescent="0.7">
      <c r="AA105" s="3">
        <v>95</v>
      </c>
      <c r="AB105" s="89" t="s">
        <v>451</v>
      </c>
      <c r="AC105" s="3" t="s">
        <v>166</v>
      </c>
    </row>
    <row r="106" spans="27:29" ht="18.3" x14ac:dyDescent="0.7">
      <c r="AA106" s="3">
        <v>96</v>
      </c>
      <c r="AB106" s="87" t="s">
        <v>452</v>
      </c>
      <c r="AC106" s="3" t="s">
        <v>167</v>
      </c>
    </row>
    <row r="107" spans="27:29" ht="18.3" x14ac:dyDescent="0.7">
      <c r="AA107" s="3">
        <v>97</v>
      </c>
      <c r="AB107" s="89" t="s">
        <v>453</v>
      </c>
      <c r="AC107" s="3" t="s">
        <v>242</v>
      </c>
    </row>
    <row r="108" spans="27:29" ht="18.3" x14ac:dyDescent="0.7">
      <c r="AA108" s="3">
        <v>98</v>
      </c>
      <c r="AB108" s="87" t="s">
        <v>454</v>
      </c>
      <c r="AC108" s="3" t="s">
        <v>352</v>
      </c>
    </row>
    <row r="109" spans="27:29" ht="18.3" x14ac:dyDescent="0.7">
      <c r="AA109" s="3">
        <v>99</v>
      </c>
      <c r="AB109" s="89" t="s">
        <v>455</v>
      </c>
      <c r="AC109" s="3" t="s">
        <v>167</v>
      </c>
    </row>
    <row r="110" spans="27:29" ht="18.3" x14ac:dyDescent="0.7">
      <c r="AA110" s="3">
        <v>100</v>
      </c>
      <c r="AB110" s="87" t="s">
        <v>456</v>
      </c>
      <c r="AC110" s="3" t="s">
        <v>112</v>
      </c>
    </row>
    <row r="111" spans="27:29" ht="18.3" x14ac:dyDescent="0.7">
      <c r="AA111" s="3">
        <v>101</v>
      </c>
      <c r="AB111" s="89" t="s">
        <v>457</v>
      </c>
      <c r="AC111" s="3" t="s">
        <v>112</v>
      </c>
    </row>
    <row r="112" spans="27:29" ht="18.3" x14ac:dyDescent="0.7">
      <c r="AA112" s="3">
        <v>102</v>
      </c>
      <c r="AB112" s="87" t="s">
        <v>458</v>
      </c>
      <c r="AC112" s="3" t="s">
        <v>177</v>
      </c>
    </row>
    <row r="113" spans="27:29" ht="18.3" x14ac:dyDescent="0.7">
      <c r="AA113" s="3">
        <v>103</v>
      </c>
      <c r="AB113" s="89" t="s">
        <v>459</v>
      </c>
      <c r="AC113" s="3" t="s">
        <v>112</v>
      </c>
    </row>
    <row r="114" spans="27:29" ht="18.3" x14ac:dyDescent="0.7">
      <c r="AA114" s="3">
        <v>104</v>
      </c>
      <c r="AB114" s="87" t="s">
        <v>460</v>
      </c>
      <c r="AC114" s="3" t="s">
        <v>346</v>
      </c>
    </row>
    <row r="115" spans="27:29" ht="18.3" x14ac:dyDescent="0.7">
      <c r="AA115" s="3">
        <v>105</v>
      </c>
      <c r="AB115" s="89" t="s">
        <v>461</v>
      </c>
      <c r="AC115" s="3" t="s">
        <v>112</v>
      </c>
    </row>
    <row r="116" spans="27:29" ht="18.3" x14ac:dyDescent="0.7">
      <c r="AA116" s="3">
        <v>106</v>
      </c>
      <c r="AB116" s="87" t="s">
        <v>462</v>
      </c>
      <c r="AC116" s="3" t="s">
        <v>112</v>
      </c>
    </row>
    <row r="117" spans="27:29" ht="18.3" x14ac:dyDescent="0.7">
      <c r="AA117" s="3">
        <v>107</v>
      </c>
      <c r="AB117" s="89" t="s">
        <v>463</v>
      </c>
      <c r="AC117" s="3" t="s">
        <v>166</v>
      </c>
    </row>
    <row r="118" spans="27:29" ht="18.3" x14ac:dyDescent="0.7">
      <c r="AA118" s="3">
        <v>108</v>
      </c>
      <c r="AB118" s="87" t="s">
        <v>464</v>
      </c>
      <c r="AC118" s="3" t="s">
        <v>166</v>
      </c>
    </row>
    <row r="119" spans="27:29" ht="18.3" x14ac:dyDescent="0.7">
      <c r="AA119" s="3">
        <v>109</v>
      </c>
      <c r="AB119" s="89" t="s">
        <v>465</v>
      </c>
      <c r="AC119" s="3" t="s">
        <v>166</v>
      </c>
    </row>
    <row r="120" spans="27:29" ht="18.3" x14ac:dyDescent="0.7">
      <c r="AA120" s="3">
        <v>110</v>
      </c>
      <c r="AB120" s="87" t="s">
        <v>466</v>
      </c>
      <c r="AC120" s="3" t="s">
        <v>166</v>
      </c>
    </row>
    <row r="121" spans="27:29" ht="18.3" x14ac:dyDescent="0.7">
      <c r="AA121" s="3">
        <v>111</v>
      </c>
      <c r="AB121" s="89" t="s">
        <v>467</v>
      </c>
      <c r="AC121" s="3" t="s">
        <v>112</v>
      </c>
    </row>
    <row r="122" spans="27:29" ht="18.3" x14ac:dyDescent="0.7">
      <c r="AA122" s="3">
        <v>112</v>
      </c>
      <c r="AB122" s="87" t="s">
        <v>468</v>
      </c>
      <c r="AC122" s="3" t="s">
        <v>179</v>
      </c>
    </row>
    <row r="123" spans="27:29" ht="18.3" x14ac:dyDescent="0.7">
      <c r="AA123" s="3">
        <v>113</v>
      </c>
      <c r="AB123" s="89" t="s">
        <v>469</v>
      </c>
      <c r="AC123" s="3" t="s">
        <v>181</v>
      </c>
    </row>
    <row r="124" spans="27:29" ht="18.3" x14ac:dyDescent="0.7">
      <c r="AA124" s="3">
        <v>114</v>
      </c>
      <c r="AB124" s="87" t="s">
        <v>470</v>
      </c>
      <c r="AC124" s="3" t="s">
        <v>112</v>
      </c>
    </row>
    <row r="125" spans="27:29" ht="18.3" x14ac:dyDescent="0.7">
      <c r="AA125" s="3">
        <v>115</v>
      </c>
      <c r="AB125" s="89" t="s">
        <v>471</v>
      </c>
      <c r="AC125" s="3" t="s">
        <v>112</v>
      </c>
    </row>
    <row r="126" spans="27:29" ht="18.3" x14ac:dyDescent="0.7">
      <c r="AA126" s="3">
        <v>116</v>
      </c>
      <c r="AB126" s="87" t="s">
        <v>472</v>
      </c>
      <c r="AC126" s="3" t="s">
        <v>112</v>
      </c>
    </row>
    <row r="127" spans="27:29" ht="18.3" x14ac:dyDescent="0.7">
      <c r="AA127" s="3">
        <v>117</v>
      </c>
      <c r="AB127" s="89" t="s">
        <v>473</v>
      </c>
      <c r="AC127" s="3" t="s">
        <v>112</v>
      </c>
    </row>
    <row r="128" spans="27:29" ht="18.3" x14ac:dyDescent="0.7">
      <c r="AA128" s="3">
        <v>118</v>
      </c>
      <c r="AB128" s="87" t="s">
        <v>474</v>
      </c>
      <c r="AC128" s="3" t="s">
        <v>180</v>
      </c>
    </row>
    <row r="129" spans="27:29" ht="18.3" x14ac:dyDescent="0.7">
      <c r="AA129" s="3">
        <v>119</v>
      </c>
      <c r="AB129" s="89" t="s">
        <v>475</v>
      </c>
      <c r="AC129" s="3" t="s">
        <v>112</v>
      </c>
    </row>
    <row r="130" spans="27:29" ht="18.3" x14ac:dyDescent="0.7">
      <c r="AA130" s="3">
        <v>120</v>
      </c>
      <c r="AB130" s="87" t="s">
        <v>476</v>
      </c>
      <c r="AC130" s="3" t="s">
        <v>352</v>
      </c>
    </row>
    <row r="131" spans="27:29" ht="18.3" x14ac:dyDescent="0.7">
      <c r="AA131" s="3">
        <v>121</v>
      </c>
      <c r="AB131" s="89" t="s">
        <v>477</v>
      </c>
      <c r="AC131" s="3" t="s">
        <v>112</v>
      </c>
    </row>
    <row r="132" spans="27:29" ht="18.3" x14ac:dyDescent="0.7">
      <c r="AA132" s="3">
        <v>122</v>
      </c>
      <c r="AB132" s="87" t="s">
        <v>478</v>
      </c>
      <c r="AC132" s="3" t="s">
        <v>112</v>
      </c>
    </row>
    <row r="133" spans="27:29" ht="18.3" x14ac:dyDescent="0.7">
      <c r="AA133" s="3">
        <v>123</v>
      </c>
      <c r="AB133" s="89" t="s">
        <v>479</v>
      </c>
      <c r="AC133" s="3" t="s">
        <v>167</v>
      </c>
    </row>
    <row r="134" spans="27:29" ht="18.3" x14ac:dyDescent="0.7">
      <c r="AA134" s="3">
        <v>124</v>
      </c>
      <c r="AB134" s="87" t="s">
        <v>480</v>
      </c>
      <c r="AC134" s="3" t="s">
        <v>352</v>
      </c>
    </row>
    <row r="135" spans="27:29" ht="18.3" x14ac:dyDescent="0.7">
      <c r="AA135" s="3">
        <v>125</v>
      </c>
      <c r="AB135" s="89" t="s">
        <v>481</v>
      </c>
      <c r="AC135" s="3" t="s">
        <v>352</v>
      </c>
    </row>
    <row r="136" spans="27:29" ht="18.3" x14ac:dyDescent="0.7">
      <c r="AA136" s="3">
        <v>126</v>
      </c>
      <c r="AB136" s="87" t="s">
        <v>482</v>
      </c>
      <c r="AC136" s="3" t="s">
        <v>352</v>
      </c>
    </row>
    <row r="137" spans="27:29" ht="18.3" x14ac:dyDescent="0.7">
      <c r="AA137" s="3">
        <v>127</v>
      </c>
      <c r="AB137" s="89" t="s">
        <v>483</v>
      </c>
      <c r="AC137" s="3" t="s">
        <v>112</v>
      </c>
    </row>
    <row r="138" spans="27:29" ht="18.3" x14ac:dyDescent="0.7">
      <c r="AA138" s="3">
        <v>128</v>
      </c>
      <c r="AB138" s="87" t="s">
        <v>484</v>
      </c>
      <c r="AC138" s="3" t="s">
        <v>180</v>
      </c>
    </row>
    <row r="139" spans="27:29" ht="18.3" x14ac:dyDescent="0.7">
      <c r="AA139" s="3">
        <v>129</v>
      </c>
      <c r="AB139" s="89" t="s">
        <v>485</v>
      </c>
      <c r="AC139" s="3" t="s">
        <v>112</v>
      </c>
    </row>
    <row r="140" spans="27:29" ht="18.3" x14ac:dyDescent="0.7">
      <c r="AA140" s="3">
        <v>130</v>
      </c>
      <c r="AB140" s="87" t="s">
        <v>486</v>
      </c>
      <c r="AC140" s="3" t="s">
        <v>112</v>
      </c>
    </row>
  </sheetData>
  <sheetProtection algorithmName="SHA-512" hashValue="iCyN/vriZ5cyBJX0yLJtBdVGQdrum6NKs9GrobbD97DdjV/RonhIjElU0ZOXkpLkMmqS34o/vQmwj7l5yUq9dg==" saltValue="ZTIrMqnnci7ZeQW0OhQaUQ==" spinCount="100000" sheet="1" objects="1" scenarios="1"/>
  <mergeCells count="18">
    <mergeCell ref="A35:C40"/>
    <mergeCell ref="C53:C54"/>
    <mergeCell ref="C49:C50"/>
    <mergeCell ref="C41:C42"/>
    <mergeCell ref="C45:C46"/>
    <mergeCell ref="A41:B42"/>
    <mergeCell ref="A45:B46"/>
    <mergeCell ref="A49:B50"/>
    <mergeCell ref="A53:B54"/>
    <mergeCell ref="G63:J65"/>
    <mergeCell ref="H57:J59"/>
    <mergeCell ref="E57:G59"/>
    <mergeCell ref="W35:Y35"/>
    <mergeCell ref="W41:X42"/>
    <mergeCell ref="W44:X45"/>
    <mergeCell ref="W36:X39"/>
    <mergeCell ref="W47:Y49"/>
    <mergeCell ref="W51:Y55"/>
  </mergeCells>
  <phoneticPr fontId="3" type="noConversion"/>
  <conditionalFormatting sqref="N16">
    <cfRule type="cellIs" dxfId="20" priority="1" operator="lessThanOrEqual">
      <formula>0</formula>
    </cfRule>
  </conditionalFormatting>
  <conditionalFormatting sqref="N33">
    <cfRule type="expression" dxfId="19" priority="4">
      <formula>$N$33&lt;0</formula>
    </cfRule>
  </conditionalFormatting>
  <dataValidations count="1">
    <dataValidation type="list" allowBlank="1" showInputMessage="1" showErrorMessage="1" sqref="B1" xr:uid="{00000000-0002-0000-0000-000001000000}">
      <formula1>$AA$7:$AA$140</formula1>
    </dataValidation>
  </dataValidations>
  <pageMargins left="0.75" right="0.75" top="1" bottom="1" header="0.5" footer="0.5"/>
  <pageSetup scale="62"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K61"/>
  <sheetViews>
    <sheetView topLeftCell="B24" zoomScale="85" workbookViewId="0">
      <selection activeCell="K5" sqref="K5"/>
    </sheetView>
  </sheetViews>
  <sheetFormatPr defaultColWidth="9.1640625" defaultRowHeight="12.3" x14ac:dyDescent="0.4"/>
  <cols>
    <col min="1" max="1" width="11.71875" hidden="1" customWidth="1"/>
    <col min="2" max="2" width="9" bestFit="1" customWidth="1"/>
    <col min="3" max="3" width="52.5546875" bestFit="1" customWidth="1"/>
    <col min="4" max="4" width="11.83203125" bestFit="1" customWidth="1"/>
    <col min="7" max="7" width="9" customWidth="1"/>
    <col min="8" max="11" width="9.1640625" customWidth="1"/>
  </cols>
  <sheetData>
    <row r="1" spans="1:11" x14ac:dyDescent="0.4">
      <c r="B1" t="s">
        <v>136</v>
      </c>
    </row>
    <row r="4" spans="1:11" ht="14.1" x14ac:dyDescent="0.7">
      <c r="B4" s="31" t="s">
        <v>135</v>
      </c>
      <c r="C4" s="31" t="s">
        <v>3</v>
      </c>
      <c r="G4" s="32" t="s">
        <v>197</v>
      </c>
      <c r="H4" s="33"/>
      <c r="I4" s="32" t="s">
        <v>198</v>
      </c>
      <c r="J4" s="33"/>
      <c r="K4" s="32" t="s">
        <v>8</v>
      </c>
    </row>
    <row r="5" spans="1:11" x14ac:dyDescent="0.4">
      <c r="A5" s="34" t="s">
        <v>11</v>
      </c>
      <c r="B5">
        <v>6005</v>
      </c>
      <c r="C5" s="48" t="s">
        <v>344</v>
      </c>
    </row>
    <row r="6" spans="1:11" x14ac:dyDescent="0.4">
      <c r="A6" s="35" t="s">
        <v>12</v>
      </c>
      <c r="B6">
        <v>6010</v>
      </c>
      <c r="C6" t="s">
        <v>13</v>
      </c>
    </row>
    <row r="7" spans="1:11" x14ac:dyDescent="0.4">
      <c r="A7" s="35" t="s">
        <v>14</v>
      </c>
      <c r="B7">
        <v>6015</v>
      </c>
      <c r="C7" t="s">
        <v>15</v>
      </c>
    </row>
    <row r="8" spans="1:11" x14ac:dyDescent="0.4">
      <c r="A8" s="35" t="s">
        <v>16</v>
      </c>
      <c r="B8">
        <v>6020</v>
      </c>
      <c r="C8" t="s">
        <v>17</v>
      </c>
    </row>
    <row r="9" spans="1:11" x14ac:dyDescent="0.4">
      <c r="A9" s="34" t="s">
        <v>18</v>
      </c>
      <c r="B9">
        <v>6025</v>
      </c>
      <c r="C9" t="s">
        <v>19</v>
      </c>
    </row>
    <row r="10" spans="1:11" x14ac:dyDescent="0.4">
      <c r="A10" s="35" t="s">
        <v>20</v>
      </c>
      <c r="B10">
        <v>6030</v>
      </c>
      <c r="C10" t="s">
        <v>21</v>
      </c>
    </row>
    <row r="11" spans="1:11" x14ac:dyDescent="0.4">
      <c r="A11" s="35" t="s">
        <v>22</v>
      </c>
      <c r="B11">
        <v>6035</v>
      </c>
      <c r="C11" t="s">
        <v>23</v>
      </c>
    </row>
    <row r="12" spans="1:11" x14ac:dyDescent="0.4">
      <c r="A12" s="35" t="s">
        <v>24</v>
      </c>
      <c r="B12">
        <v>6040</v>
      </c>
      <c r="C12" t="s">
        <v>25</v>
      </c>
    </row>
    <row r="13" spans="1:11" x14ac:dyDescent="0.4">
      <c r="A13" s="35" t="s">
        <v>26</v>
      </c>
      <c r="B13">
        <v>6045</v>
      </c>
      <c r="C13" t="s">
        <v>7</v>
      </c>
    </row>
    <row r="14" spans="1:11" x14ac:dyDescent="0.4">
      <c r="A14" s="35" t="s">
        <v>202</v>
      </c>
      <c r="B14">
        <v>6050</v>
      </c>
      <c r="C14" t="s">
        <v>191</v>
      </c>
    </row>
    <row r="15" spans="1:11" x14ac:dyDescent="0.4">
      <c r="A15" s="35" t="s">
        <v>203</v>
      </c>
      <c r="B15">
        <v>6055</v>
      </c>
      <c r="C15" t="s">
        <v>192</v>
      </c>
    </row>
    <row r="16" spans="1:11" x14ac:dyDescent="0.4">
      <c r="A16" s="35" t="s">
        <v>27</v>
      </c>
      <c r="B16">
        <v>6060</v>
      </c>
      <c r="C16" t="s">
        <v>230</v>
      </c>
    </row>
    <row r="17" spans="1:3" x14ac:dyDescent="0.4">
      <c r="A17" s="35" t="s">
        <v>29</v>
      </c>
      <c r="B17">
        <v>7002</v>
      </c>
      <c r="C17" t="s">
        <v>28</v>
      </c>
    </row>
    <row r="18" spans="1:3" x14ac:dyDescent="0.4">
      <c r="A18" s="35" t="s">
        <v>31</v>
      </c>
      <c r="B18">
        <v>7004</v>
      </c>
      <c r="C18" t="s">
        <v>30</v>
      </c>
    </row>
    <row r="19" spans="1:3" x14ac:dyDescent="0.4">
      <c r="A19" s="35" t="s">
        <v>33</v>
      </c>
      <c r="B19">
        <v>7006</v>
      </c>
      <c r="C19" t="s">
        <v>32</v>
      </c>
    </row>
    <row r="20" spans="1:3" x14ac:dyDescent="0.4">
      <c r="A20" s="35" t="s">
        <v>35</v>
      </c>
      <c r="B20">
        <v>7008</v>
      </c>
      <c r="C20" t="s">
        <v>34</v>
      </c>
    </row>
    <row r="21" spans="1:3" x14ac:dyDescent="0.4">
      <c r="A21" s="35" t="s">
        <v>37</v>
      </c>
      <c r="B21">
        <v>7010</v>
      </c>
      <c r="C21" t="s">
        <v>36</v>
      </c>
    </row>
    <row r="22" spans="1:3" x14ac:dyDescent="0.4">
      <c r="A22" s="35" t="s">
        <v>39</v>
      </c>
      <c r="B22">
        <v>7012</v>
      </c>
      <c r="C22" t="s">
        <v>38</v>
      </c>
    </row>
    <row r="23" spans="1:3" x14ac:dyDescent="0.4">
      <c r="A23" s="35" t="s">
        <v>41</v>
      </c>
      <c r="B23">
        <v>7014</v>
      </c>
      <c r="C23" t="s">
        <v>40</v>
      </c>
    </row>
    <row r="24" spans="1:3" x14ac:dyDescent="0.4">
      <c r="A24" s="35" t="s">
        <v>43</v>
      </c>
      <c r="B24">
        <v>7016</v>
      </c>
      <c r="C24" t="s">
        <v>42</v>
      </c>
    </row>
    <row r="25" spans="1:3" x14ac:dyDescent="0.4">
      <c r="A25" s="35" t="s">
        <v>45</v>
      </c>
      <c r="B25">
        <v>7018</v>
      </c>
      <c r="C25" t="s">
        <v>44</v>
      </c>
    </row>
    <row r="26" spans="1:3" x14ac:dyDescent="0.4">
      <c r="A26" s="35" t="s">
        <v>47</v>
      </c>
      <c r="B26">
        <v>7020</v>
      </c>
      <c r="C26" t="s">
        <v>46</v>
      </c>
    </row>
    <row r="27" spans="1:3" x14ac:dyDescent="0.4">
      <c r="A27" s="35" t="s">
        <v>49</v>
      </c>
      <c r="B27">
        <v>7022</v>
      </c>
      <c r="C27" t="s">
        <v>48</v>
      </c>
    </row>
    <row r="28" spans="1:3" x14ac:dyDescent="0.4">
      <c r="A28" s="35" t="s">
        <v>51</v>
      </c>
      <c r="B28">
        <v>7024</v>
      </c>
      <c r="C28" t="s">
        <v>50</v>
      </c>
    </row>
    <row r="29" spans="1:3" x14ac:dyDescent="0.4">
      <c r="A29" s="35" t="s">
        <v>53</v>
      </c>
      <c r="B29">
        <v>7026</v>
      </c>
      <c r="C29" t="s">
        <v>52</v>
      </c>
    </row>
    <row r="30" spans="1:3" x14ac:dyDescent="0.4">
      <c r="A30" s="35" t="s">
        <v>55</v>
      </c>
      <c r="B30">
        <v>7028</v>
      </c>
      <c r="C30" t="s">
        <v>54</v>
      </c>
    </row>
    <row r="31" spans="1:3" x14ac:dyDescent="0.4">
      <c r="A31" s="35" t="s">
        <v>57</v>
      </c>
      <c r="B31">
        <v>7030</v>
      </c>
      <c r="C31" t="s">
        <v>56</v>
      </c>
    </row>
    <row r="32" spans="1:3" x14ac:dyDescent="0.4">
      <c r="A32" s="35" t="s">
        <v>59</v>
      </c>
      <c r="B32">
        <v>7032</v>
      </c>
      <c r="C32" t="s">
        <v>58</v>
      </c>
    </row>
    <row r="33" spans="1:3" x14ac:dyDescent="0.4">
      <c r="A33" s="35" t="s">
        <v>61</v>
      </c>
      <c r="B33">
        <v>7034</v>
      </c>
      <c r="C33" t="s">
        <v>60</v>
      </c>
    </row>
    <row r="34" spans="1:3" x14ac:dyDescent="0.4">
      <c r="A34" s="35" t="s">
        <v>63</v>
      </c>
      <c r="B34">
        <v>7036</v>
      </c>
      <c r="C34" t="s">
        <v>62</v>
      </c>
    </row>
    <row r="35" spans="1:3" x14ac:dyDescent="0.4">
      <c r="A35" s="35" t="s">
        <v>65</v>
      </c>
      <c r="B35">
        <v>7038</v>
      </c>
      <c r="C35" t="s">
        <v>64</v>
      </c>
    </row>
    <row r="36" spans="1:3" x14ac:dyDescent="0.4">
      <c r="A36" s="35" t="s">
        <v>67</v>
      </c>
      <c r="B36">
        <v>7040</v>
      </c>
      <c r="C36" t="s">
        <v>66</v>
      </c>
    </row>
    <row r="37" spans="1:3" x14ac:dyDescent="0.4">
      <c r="A37" s="35" t="s">
        <v>69</v>
      </c>
      <c r="B37">
        <v>7042</v>
      </c>
      <c r="C37" t="s">
        <v>68</v>
      </c>
    </row>
    <row r="38" spans="1:3" x14ac:dyDescent="0.4">
      <c r="A38" s="35" t="s">
        <v>70</v>
      </c>
      <c r="B38">
        <v>7044</v>
      </c>
      <c r="C38" t="s">
        <v>231</v>
      </c>
    </row>
    <row r="39" spans="1:3" x14ac:dyDescent="0.4">
      <c r="A39" s="35" t="s">
        <v>72</v>
      </c>
      <c r="B39">
        <v>7046</v>
      </c>
      <c r="C39" t="s">
        <v>71</v>
      </c>
    </row>
    <row r="40" spans="1:3" x14ac:dyDescent="0.4">
      <c r="A40" s="35" t="s">
        <v>74</v>
      </c>
      <c r="B40">
        <v>7048</v>
      </c>
      <c r="C40" t="s">
        <v>73</v>
      </c>
    </row>
    <row r="41" spans="1:3" x14ac:dyDescent="0.4">
      <c r="A41" s="35" t="s">
        <v>76</v>
      </c>
      <c r="B41">
        <v>7050</v>
      </c>
      <c r="C41" t="s">
        <v>75</v>
      </c>
    </row>
    <row r="42" spans="1:3" x14ac:dyDescent="0.4">
      <c r="A42" s="35" t="s">
        <v>78</v>
      </c>
      <c r="B42">
        <v>7052</v>
      </c>
      <c r="C42" t="s">
        <v>77</v>
      </c>
    </row>
    <row r="43" spans="1:3" x14ac:dyDescent="0.4">
      <c r="A43" s="35" t="s">
        <v>79</v>
      </c>
      <c r="B43">
        <v>7070</v>
      </c>
      <c r="C43" t="s">
        <v>94</v>
      </c>
    </row>
    <row r="44" spans="1:3" x14ac:dyDescent="0.4">
      <c r="A44" s="35" t="s">
        <v>81</v>
      </c>
      <c r="B44">
        <v>7072</v>
      </c>
      <c r="C44" t="s">
        <v>96</v>
      </c>
    </row>
    <row r="45" spans="1:3" x14ac:dyDescent="0.4">
      <c r="A45" s="35" t="s">
        <v>83</v>
      </c>
      <c r="B45">
        <v>7078</v>
      </c>
      <c r="C45" t="s">
        <v>101</v>
      </c>
    </row>
    <row r="46" spans="1:3" x14ac:dyDescent="0.4">
      <c r="A46" s="35" t="s">
        <v>85</v>
      </c>
      <c r="B46">
        <v>7080</v>
      </c>
      <c r="C46" t="s">
        <v>103</v>
      </c>
    </row>
    <row r="47" spans="1:3" x14ac:dyDescent="0.4">
      <c r="A47" s="35" t="s">
        <v>87</v>
      </c>
      <c r="B47">
        <v>7082</v>
      </c>
      <c r="C47" t="s">
        <v>105</v>
      </c>
    </row>
    <row r="48" spans="1:3" x14ac:dyDescent="0.4">
      <c r="A48" s="35" t="s">
        <v>89</v>
      </c>
      <c r="B48">
        <v>7084</v>
      </c>
      <c r="C48" t="s">
        <v>107</v>
      </c>
    </row>
    <row r="49" spans="1:3" x14ac:dyDescent="0.4">
      <c r="A49" s="35" t="s">
        <v>91</v>
      </c>
      <c r="B49">
        <v>7086</v>
      </c>
      <c r="C49" t="s">
        <v>9</v>
      </c>
    </row>
    <row r="50" spans="1:3" x14ac:dyDescent="0.4">
      <c r="A50" s="35" t="s">
        <v>93</v>
      </c>
      <c r="B50">
        <v>7088</v>
      </c>
      <c r="C50" t="s">
        <v>190</v>
      </c>
    </row>
    <row r="51" spans="1:3" x14ac:dyDescent="0.4">
      <c r="A51" s="35"/>
      <c r="B51">
        <v>7092</v>
      </c>
      <c r="C51" t="s">
        <v>244</v>
      </c>
    </row>
    <row r="52" spans="1:3" x14ac:dyDescent="0.4">
      <c r="A52" s="35" t="s">
        <v>95</v>
      </c>
      <c r="B52">
        <v>7090</v>
      </c>
      <c r="C52" t="s">
        <v>228</v>
      </c>
    </row>
    <row r="53" spans="1:3" x14ac:dyDescent="0.4">
      <c r="A53" s="35" t="s">
        <v>97</v>
      </c>
      <c r="B53">
        <v>7074</v>
      </c>
      <c r="C53" t="s">
        <v>232</v>
      </c>
    </row>
    <row r="54" spans="1:3" x14ac:dyDescent="0.4">
      <c r="A54" s="35" t="s">
        <v>98</v>
      </c>
      <c r="B54">
        <v>7076</v>
      </c>
      <c r="C54" t="s">
        <v>99</v>
      </c>
    </row>
    <row r="55" spans="1:3" x14ac:dyDescent="0.4">
      <c r="A55" s="35" t="s">
        <v>100</v>
      </c>
      <c r="B55">
        <v>7056</v>
      </c>
      <c r="C55" t="s">
        <v>80</v>
      </c>
    </row>
    <row r="56" spans="1:3" x14ac:dyDescent="0.4">
      <c r="A56" s="35" t="s">
        <v>102</v>
      </c>
      <c r="B56">
        <v>7058</v>
      </c>
      <c r="C56" t="s">
        <v>82</v>
      </c>
    </row>
    <row r="57" spans="1:3" x14ac:dyDescent="0.4">
      <c r="A57" s="35" t="s">
        <v>104</v>
      </c>
      <c r="B57">
        <v>7060</v>
      </c>
      <c r="C57" t="s">
        <v>84</v>
      </c>
    </row>
    <row r="58" spans="1:3" x14ac:dyDescent="0.4">
      <c r="A58" s="35" t="s">
        <v>106</v>
      </c>
      <c r="B58">
        <v>7062</v>
      </c>
      <c r="C58" t="s">
        <v>86</v>
      </c>
    </row>
    <row r="59" spans="1:3" x14ac:dyDescent="0.4">
      <c r="A59" s="35" t="s">
        <v>108</v>
      </c>
      <c r="B59">
        <v>7064</v>
      </c>
      <c r="C59" t="s">
        <v>88</v>
      </c>
    </row>
    <row r="60" spans="1:3" x14ac:dyDescent="0.4">
      <c r="A60" s="35" t="s">
        <v>201</v>
      </c>
      <c r="B60">
        <v>7066</v>
      </c>
      <c r="C60" t="s">
        <v>90</v>
      </c>
    </row>
    <row r="61" spans="1:3" x14ac:dyDescent="0.4">
      <c r="B61">
        <v>7068</v>
      </c>
      <c r="C61" t="s">
        <v>92</v>
      </c>
    </row>
  </sheetData>
  <sheetProtection algorithmName="SHA-512" hashValue="J4/NZwAOr8bc9/YvuQoU/x1HvUz4hVG0JHP8/OwaOzwldgV0LNy9/ha2nwiT0CgGMLqiP9JnVqfytX0GKIMZLg==" saltValue="h/hYvmBvZHjNNjL/xSciTA==" spinCount="100000" sheet="1" objects="1" scenarios="1"/>
  <phoneticPr fontId="3" type="noConversion"/>
  <pageMargins left="0.75" right="0.75" top="1" bottom="1" header="0.5" footer="0.5"/>
  <pageSetup scale="8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3:AC491"/>
  <sheetViews>
    <sheetView zoomScale="85" zoomScaleNormal="85" workbookViewId="0">
      <pane xSplit="3" ySplit="3" topLeftCell="F414" activePane="bottomRight" state="frozen"/>
      <selection activeCell="B1" sqref="B1"/>
      <selection pane="topRight" activeCell="B1" sqref="B1"/>
      <selection pane="bottomLeft" activeCell="B1" sqref="B1"/>
      <selection pane="bottomRight" activeCell="J466" sqref="J466"/>
    </sheetView>
  </sheetViews>
  <sheetFormatPr defaultColWidth="9.1640625" defaultRowHeight="12.3" x14ac:dyDescent="0.4"/>
  <cols>
    <col min="1" max="1" width="10.83203125" bestFit="1" customWidth="1"/>
    <col min="2" max="2" width="11.71875" customWidth="1"/>
    <col min="3" max="3" width="14.83203125" bestFit="1" customWidth="1"/>
    <col min="4" max="4" width="11.27734375" bestFit="1" customWidth="1"/>
    <col min="5" max="5" width="11.27734375" customWidth="1"/>
    <col min="6" max="6" width="12.27734375" bestFit="1" customWidth="1"/>
    <col min="7" max="7" width="5.1640625" bestFit="1" customWidth="1"/>
    <col min="8" max="8" width="17" bestFit="1" customWidth="1"/>
    <col min="9" max="9" width="19.71875" bestFit="1" customWidth="1"/>
    <col min="10" max="10" width="22.44140625" style="38" bestFit="1" customWidth="1"/>
    <col min="11" max="11" width="25.1640625" style="38" bestFit="1" customWidth="1"/>
    <col min="12" max="12" width="26.83203125" style="38" bestFit="1" customWidth="1"/>
    <col min="13" max="13" width="26.27734375" style="38" bestFit="1" customWidth="1"/>
    <col min="14" max="14" width="28.5546875" style="38" bestFit="1" customWidth="1"/>
    <col min="15" max="15" width="28.27734375" style="38" bestFit="1" customWidth="1"/>
    <col min="16" max="16" width="25.83203125" style="38" bestFit="1" customWidth="1"/>
    <col min="17" max="17" width="27" style="38" bestFit="1" customWidth="1"/>
    <col min="18" max="18" width="24.44140625" style="38" bestFit="1" customWidth="1"/>
    <col min="19" max="19" width="23.27734375" style="38" bestFit="1" customWidth="1"/>
    <col min="20" max="20" width="22.71875" style="38" bestFit="1" customWidth="1"/>
    <col min="21" max="21" width="23.1640625" style="38" bestFit="1" customWidth="1"/>
    <col min="22" max="22" width="12.83203125" style="38" bestFit="1" customWidth="1"/>
  </cols>
  <sheetData>
    <row r="3" spans="1:22" ht="16.2" x14ac:dyDescent="0.4">
      <c r="A3" s="36" t="s">
        <v>137</v>
      </c>
      <c r="B3" s="36" t="s">
        <v>138</v>
      </c>
      <c r="C3" s="36" t="s">
        <v>151</v>
      </c>
      <c r="D3" s="36" t="s">
        <v>152</v>
      </c>
      <c r="E3" s="36" t="s">
        <v>154</v>
      </c>
      <c r="F3" s="36" t="s">
        <v>153</v>
      </c>
      <c r="G3" s="36" t="s">
        <v>154</v>
      </c>
      <c r="H3" s="36" t="s">
        <v>155</v>
      </c>
      <c r="I3" s="36" t="s">
        <v>156</v>
      </c>
      <c r="J3" s="49" t="s">
        <v>488</v>
      </c>
      <c r="K3" s="49" t="s">
        <v>489</v>
      </c>
      <c r="L3" s="49" t="s">
        <v>490</v>
      </c>
      <c r="M3" s="49" t="s">
        <v>491</v>
      </c>
      <c r="N3" s="49" t="s">
        <v>492</v>
      </c>
      <c r="O3" s="49" t="s">
        <v>493</v>
      </c>
      <c r="P3" s="49" t="s">
        <v>494</v>
      </c>
      <c r="Q3" s="49" t="s">
        <v>495</v>
      </c>
      <c r="R3" s="49" t="s">
        <v>496</v>
      </c>
      <c r="S3" s="49" t="s">
        <v>497</v>
      </c>
      <c r="T3" s="49" t="s">
        <v>498</v>
      </c>
      <c r="U3" s="49" t="s">
        <v>499</v>
      </c>
    </row>
    <row r="4" spans="1:22" x14ac:dyDescent="0.4">
      <c r="A4" t="str">
        <f>'Membership Dues Allocation '!AA7</f>
        <v>Budget</v>
      </c>
      <c r="B4" t="str">
        <f>'Membership Dues Allocation '!AB7</f>
        <v>6005-000000</v>
      </c>
      <c r="C4">
        <f>'Membership Dues Allocation '!AC7</f>
        <v>100</v>
      </c>
      <c r="D4" s="37" t="str">
        <f>'Membership Dues Allocation '!AD7</f>
        <v>035</v>
      </c>
      <c r="E4" s="37"/>
      <c r="H4">
        <f>'Membership Dues Allocation '!AG7</f>
        <v>110</v>
      </c>
      <c r="I4" t="str">
        <f>'Membership Dues Allocation '!AH7</f>
        <v>USD</v>
      </c>
      <c r="J4" s="38">
        <f>'Membership Dues Allocation '!AI7</f>
        <v>2491.46</v>
      </c>
      <c r="K4" s="38">
        <f>'Membership Dues Allocation '!AJ7</f>
        <v>1502.76</v>
      </c>
      <c r="L4" s="38">
        <f>'Membership Dues Allocation '!AK7</f>
        <v>8489.18</v>
      </c>
      <c r="M4" s="38">
        <f>'Membership Dues Allocation '!AL7</f>
        <v>2271.7199999999998</v>
      </c>
      <c r="N4" s="38">
        <f>'Membership Dues Allocation '!AM7</f>
        <v>770.39</v>
      </c>
      <c r="O4" s="38">
        <f>'Membership Dues Allocation '!AN7</f>
        <v>380</v>
      </c>
      <c r="P4" s="38">
        <f>'Membership Dues Allocation '!AO7</f>
        <v>2338.0500000000002</v>
      </c>
      <c r="Q4" s="38">
        <f>'Membership Dues Allocation '!AP7</f>
        <v>2814.71</v>
      </c>
      <c r="R4" s="38">
        <f>'Membership Dues Allocation '!AQ7</f>
        <v>7870.23</v>
      </c>
      <c r="S4" s="38">
        <f>'Membership Dues Allocation '!AR7</f>
        <v>2675.64</v>
      </c>
      <c r="T4" s="38">
        <f>'Membership Dues Allocation '!AS7</f>
        <v>886.25</v>
      </c>
      <c r="U4" s="38">
        <f>'Membership Dues Allocation '!AT7</f>
        <v>1027.1300000000001</v>
      </c>
      <c r="V4" s="38">
        <f>SUM(J4:U4)</f>
        <v>33517.519999999997</v>
      </c>
    </row>
    <row r="5" spans="1:22" x14ac:dyDescent="0.4">
      <c r="A5" t="str">
        <f>Conferences!AA9</f>
        <v>Budget</v>
      </c>
      <c r="B5" t="str">
        <f>Conferences!AB9</f>
        <v>6025-000000</v>
      </c>
      <c r="C5">
        <f>Conferences!AC9</f>
        <v>150</v>
      </c>
      <c r="D5" s="37" t="str">
        <f>Conferences!AD9</f>
        <v>035</v>
      </c>
      <c r="E5" s="37"/>
      <c r="H5">
        <f>Conferences!AG9</f>
        <v>110</v>
      </c>
      <c r="I5" t="str">
        <f>Conferences!AH9</f>
        <v>USD</v>
      </c>
      <c r="J5" s="38">
        <f>Conferences!AI9</f>
        <v>0</v>
      </c>
      <c r="K5" s="38">
        <f>Conferences!AJ9</f>
        <v>0</v>
      </c>
      <c r="L5" s="38">
        <f>Conferences!AK9</f>
        <v>0</v>
      </c>
      <c r="M5" s="38">
        <f>Conferences!AL9</f>
        <v>0</v>
      </c>
      <c r="N5" s="38">
        <f>Conferences!AM9</f>
        <v>0</v>
      </c>
      <c r="O5" s="38">
        <f>Conferences!AN9</f>
        <v>0</v>
      </c>
      <c r="P5" s="38">
        <f>Conferences!AO9</f>
        <v>0</v>
      </c>
      <c r="Q5" s="38">
        <f>Conferences!AP9</f>
        <v>0</v>
      </c>
      <c r="R5" s="38">
        <f>Conferences!AQ9</f>
        <v>0</v>
      </c>
      <c r="S5" s="38">
        <f>Conferences!AR9</f>
        <v>0</v>
      </c>
      <c r="T5" s="38">
        <f>Conferences!AS9</f>
        <v>12000</v>
      </c>
      <c r="U5" s="38">
        <f>Conferences!AT9</f>
        <v>0</v>
      </c>
      <c r="V5" s="38">
        <f t="shared" ref="V5:V84" si="0">SUM(J5:U5)</f>
        <v>12000</v>
      </c>
    </row>
    <row r="6" spans="1:22" x14ac:dyDescent="0.4">
      <c r="A6" t="str">
        <f>Conferences!AA10</f>
        <v>Budget</v>
      </c>
      <c r="B6" t="str">
        <f>Conferences!AB10</f>
        <v>6050-000000</v>
      </c>
      <c r="C6">
        <f>Conferences!AC10</f>
        <v>150</v>
      </c>
      <c r="D6" s="37" t="str">
        <f>Conferences!AD10</f>
        <v>035</v>
      </c>
      <c r="E6" s="37"/>
      <c r="H6">
        <f>Conferences!AG10</f>
        <v>110</v>
      </c>
      <c r="I6" t="str">
        <f>Conferences!AH10</f>
        <v>USD</v>
      </c>
      <c r="J6" s="38">
        <f>Conferences!AI10</f>
        <v>0</v>
      </c>
      <c r="K6" s="38">
        <f>Conferences!AJ10</f>
        <v>0</v>
      </c>
      <c r="L6" s="38">
        <f>Conferences!AK10</f>
        <v>0</v>
      </c>
      <c r="M6" s="38">
        <f>Conferences!AL10</f>
        <v>0</v>
      </c>
      <c r="N6" s="38">
        <f>Conferences!AM10</f>
        <v>0</v>
      </c>
      <c r="O6" s="38">
        <f>Conferences!AN10</f>
        <v>0</v>
      </c>
      <c r="P6" s="38">
        <f>Conferences!AO10</f>
        <v>0</v>
      </c>
      <c r="Q6" s="38">
        <f>Conferences!AP10</f>
        <v>0</v>
      </c>
      <c r="R6" s="38">
        <f>Conferences!AQ10</f>
        <v>0</v>
      </c>
      <c r="S6" s="38">
        <f>Conferences!AR10</f>
        <v>0</v>
      </c>
      <c r="T6" s="38">
        <f>Conferences!AS10</f>
        <v>0</v>
      </c>
      <c r="U6" s="38">
        <f>Conferences!AT10</f>
        <v>0</v>
      </c>
      <c r="V6" s="38">
        <f t="shared" si="0"/>
        <v>0</v>
      </c>
    </row>
    <row r="7" spans="1:22" x14ac:dyDescent="0.4">
      <c r="A7" t="str">
        <f>Conferences!AA11</f>
        <v>Budget</v>
      </c>
      <c r="B7" t="str">
        <f>Conferences!AB11</f>
        <v>6055-000000</v>
      </c>
      <c r="C7">
        <f>Conferences!AC11</f>
        <v>150</v>
      </c>
      <c r="D7" s="37" t="str">
        <f>Conferences!AD11</f>
        <v>035</v>
      </c>
      <c r="E7" s="37"/>
      <c r="H7">
        <f>Conferences!AG11</f>
        <v>110</v>
      </c>
      <c r="I7" t="str">
        <f>Conferences!AH11</f>
        <v>USD</v>
      </c>
      <c r="J7" s="38">
        <f>Conferences!AI11</f>
        <v>0</v>
      </c>
      <c r="K7" s="38">
        <f>Conferences!AJ11</f>
        <v>0</v>
      </c>
      <c r="L7" s="38">
        <f>Conferences!AK11</f>
        <v>0</v>
      </c>
      <c r="M7" s="38">
        <f>Conferences!AL11</f>
        <v>0</v>
      </c>
      <c r="N7" s="38">
        <f>Conferences!AM11</f>
        <v>0</v>
      </c>
      <c r="O7" s="38">
        <f>Conferences!AN11</f>
        <v>0</v>
      </c>
      <c r="P7" s="38">
        <f>Conferences!AO11</f>
        <v>0</v>
      </c>
      <c r="Q7" s="38">
        <f>Conferences!AP11</f>
        <v>0</v>
      </c>
      <c r="R7" s="38">
        <f>Conferences!AQ11</f>
        <v>0</v>
      </c>
      <c r="S7" s="38">
        <f>Conferences!AR11</f>
        <v>0</v>
      </c>
      <c r="T7" s="38">
        <f>Conferences!AS11</f>
        <v>0</v>
      </c>
      <c r="U7" s="38">
        <f>Conferences!AT11</f>
        <v>0</v>
      </c>
      <c r="V7" s="38">
        <f t="shared" si="0"/>
        <v>0</v>
      </c>
    </row>
    <row r="8" spans="1:22" x14ac:dyDescent="0.4">
      <c r="A8" t="str">
        <f>Conferences!AA12</f>
        <v>Budget</v>
      </c>
      <c r="B8" t="str">
        <f>Conferences!AB12</f>
        <v>6060-000000</v>
      </c>
      <c r="C8">
        <f>Conferences!AC12</f>
        <v>150</v>
      </c>
      <c r="D8" s="37" t="str">
        <f>Conferences!AD12</f>
        <v>035</v>
      </c>
      <c r="E8" s="37"/>
      <c r="H8">
        <f>Conferences!AG12</f>
        <v>110</v>
      </c>
      <c r="I8" t="str">
        <f>Conferences!AH12</f>
        <v>USD</v>
      </c>
      <c r="J8" s="38">
        <f>Conferences!AI12</f>
        <v>0</v>
      </c>
      <c r="K8" s="38">
        <f>Conferences!AJ12</f>
        <v>0</v>
      </c>
      <c r="L8" s="38">
        <f>Conferences!AK12</f>
        <v>0</v>
      </c>
      <c r="M8" s="38">
        <f>Conferences!AL12</f>
        <v>0</v>
      </c>
      <c r="N8" s="38">
        <f>Conferences!AM12</f>
        <v>0</v>
      </c>
      <c r="O8" s="38">
        <f>Conferences!AN12</f>
        <v>0</v>
      </c>
      <c r="P8" s="38">
        <f>Conferences!AO12</f>
        <v>0</v>
      </c>
      <c r="Q8" s="38">
        <f>Conferences!AP12</f>
        <v>0</v>
      </c>
      <c r="R8" s="38">
        <f>Conferences!AQ12</f>
        <v>0</v>
      </c>
      <c r="S8" s="38">
        <f>Conferences!AR12</f>
        <v>0</v>
      </c>
      <c r="T8" s="38">
        <f>Conferences!AS12</f>
        <v>0</v>
      </c>
      <c r="U8" s="38">
        <f>Conferences!AT12</f>
        <v>0</v>
      </c>
      <c r="V8" s="38">
        <f t="shared" si="0"/>
        <v>0</v>
      </c>
    </row>
    <row r="9" spans="1:22" x14ac:dyDescent="0.4">
      <c r="A9" t="str">
        <f>Conferences!AA13</f>
        <v>Budget</v>
      </c>
      <c r="B9" t="str">
        <f>Conferences!AB13</f>
        <v>6030-000000</v>
      </c>
      <c r="C9">
        <f>Conferences!AC13</f>
        <v>150</v>
      </c>
      <c r="D9" s="37" t="str">
        <f>Conferences!AD13</f>
        <v>035</v>
      </c>
      <c r="E9" s="37"/>
      <c r="H9">
        <f>Conferences!AG13</f>
        <v>110</v>
      </c>
      <c r="I9" t="str">
        <f>Conferences!AH13</f>
        <v>USD</v>
      </c>
      <c r="J9" s="38">
        <f>Conferences!AI13</f>
        <v>0</v>
      </c>
      <c r="K9" s="38">
        <f>Conferences!AJ13</f>
        <v>0</v>
      </c>
      <c r="L9" s="38">
        <f>Conferences!AK13</f>
        <v>0</v>
      </c>
      <c r="M9" s="38">
        <f>Conferences!AL13</f>
        <v>0</v>
      </c>
      <c r="N9" s="38">
        <f>Conferences!AM13</f>
        <v>0</v>
      </c>
      <c r="O9" s="38">
        <f>Conferences!AN13</f>
        <v>0</v>
      </c>
      <c r="P9" s="38">
        <f>Conferences!AO13</f>
        <v>0</v>
      </c>
      <c r="Q9" s="38">
        <f>Conferences!AP13</f>
        <v>0</v>
      </c>
      <c r="R9" s="38">
        <f>Conferences!AQ13</f>
        <v>0</v>
      </c>
      <c r="S9" s="38">
        <f>Conferences!AR13</f>
        <v>0</v>
      </c>
      <c r="T9" s="38">
        <f>Conferences!AS13</f>
        <v>2000</v>
      </c>
      <c r="U9" s="38">
        <f>Conferences!AT13</f>
        <v>0</v>
      </c>
      <c r="V9" s="38">
        <f t="shared" si="0"/>
        <v>2000</v>
      </c>
    </row>
    <row r="10" spans="1:22" x14ac:dyDescent="0.4">
      <c r="A10" t="str">
        <f>Conferences!AA14</f>
        <v>Budget</v>
      </c>
      <c r="B10" t="str">
        <f>Conferences!AB14</f>
        <v>6035-000000</v>
      </c>
      <c r="C10">
        <f>Conferences!AC14</f>
        <v>150</v>
      </c>
      <c r="D10" s="37" t="str">
        <f>Conferences!AD14</f>
        <v>035</v>
      </c>
      <c r="E10" s="37"/>
      <c r="H10">
        <f>Conferences!AG14</f>
        <v>110</v>
      </c>
      <c r="I10" t="str">
        <f>Conferences!AH14</f>
        <v>USD</v>
      </c>
      <c r="J10" s="38">
        <f>Conferences!AI14</f>
        <v>0</v>
      </c>
      <c r="K10" s="38">
        <f>Conferences!AJ14</f>
        <v>0</v>
      </c>
      <c r="L10" s="38">
        <f>Conferences!AK14</f>
        <v>0</v>
      </c>
      <c r="M10" s="38">
        <f>Conferences!AL14</f>
        <v>0</v>
      </c>
      <c r="N10" s="38">
        <f>Conferences!AM14</f>
        <v>0</v>
      </c>
      <c r="O10" s="38">
        <f>Conferences!AN14</f>
        <v>0</v>
      </c>
      <c r="P10" s="38">
        <f>Conferences!AO14</f>
        <v>0</v>
      </c>
      <c r="Q10" s="38">
        <f>Conferences!AP14</f>
        <v>0</v>
      </c>
      <c r="R10" s="38">
        <f>Conferences!AQ14</f>
        <v>0</v>
      </c>
      <c r="S10" s="38">
        <f>Conferences!AR14</f>
        <v>0</v>
      </c>
      <c r="T10" s="38">
        <f>Conferences!AS14</f>
        <v>1000</v>
      </c>
      <c r="U10" s="38">
        <f>Conferences!AT14</f>
        <v>0</v>
      </c>
      <c r="V10" s="38">
        <f t="shared" si="0"/>
        <v>1000</v>
      </c>
    </row>
    <row r="11" spans="1:22" x14ac:dyDescent="0.4">
      <c r="A11" t="str">
        <f>Conferences!AA15</f>
        <v>Budget</v>
      </c>
      <c r="B11" t="str">
        <f>Conferences!AB15</f>
        <v>6040-000000</v>
      </c>
      <c r="C11">
        <f>Conferences!AC15</f>
        <v>150</v>
      </c>
      <c r="D11" s="37" t="str">
        <f>Conferences!AD15</f>
        <v>035</v>
      </c>
      <c r="E11" s="37"/>
      <c r="H11">
        <f>Conferences!AG15</f>
        <v>110</v>
      </c>
      <c r="I11" t="str">
        <f>Conferences!AH15</f>
        <v>USD</v>
      </c>
      <c r="J11" s="38">
        <f>Conferences!AI15</f>
        <v>0</v>
      </c>
      <c r="K11" s="38">
        <f>Conferences!AJ15</f>
        <v>0</v>
      </c>
      <c r="L11" s="38">
        <f>Conferences!AK15</f>
        <v>0</v>
      </c>
      <c r="M11" s="38">
        <f>Conferences!AL15</f>
        <v>0</v>
      </c>
      <c r="N11" s="38">
        <f>Conferences!AM15</f>
        <v>0</v>
      </c>
      <c r="O11" s="38">
        <f>Conferences!AN15</f>
        <v>0</v>
      </c>
      <c r="P11" s="38">
        <f>Conferences!AO15</f>
        <v>0</v>
      </c>
      <c r="Q11" s="38">
        <f>Conferences!AP15</f>
        <v>0</v>
      </c>
      <c r="R11" s="38">
        <f>Conferences!AQ15</f>
        <v>0</v>
      </c>
      <c r="S11" s="38">
        <f>Conferences!AR15</f>
        <v>0</v>
      </c>
      <c r="T11" s="38">
        <f>Conferences!AS15</f>
        <v>0</v>
      </c>
      <c r="U11" s="38">
        <f>Conferences!AT15</f>
        <v>0</v>
      </c>
      <c r="V11" s="38">
        <f t="shared" si="0"/>
        <v>0</v>
      </c>
    </row>
    <row r="12" spans="1:22" x14ac:dyDescent="0.4">
      <c r="A12" t="str">
        <f>Conferences!AA16</f>
        <v>Budget</v>
      </c>
      <c r="B12" t="str">
        <f>Conferences!AB16</f>
        <v>6010-000000</v>
      </c>
      <c r="C12">
        <f>Conferences!AC16</f>
        <v>150</v>
      </c>
      <c r="D12" s="37" t="str">
        <f>Conferences!AD16</f>
        <v>035</v>
      </c>
      <c r="E12" s="37"/>
      <c r="H12">
        <f>Conferences!AG16</f>
        <v>110</v>
      </c>
      <c r="I12" t="str">
        <f>Conferences!AH16</f>
        <v>USD</v>
      </c>
      <c r="J12" s="38">
        <f>Conferences!AI16</f>
        <v>0</v>
      </c>
      <c r="K12" s="38">
        <f>Conferences!AJ16</f>
        <v>0</v>
      </c>
      <c r="L12" s="38">
        <f>Conferences!AK16</f>
        <v>0</v>
      </c>
      <c r="M12" s="38">
        <f>Conferences!AL16</f>
        <v>0</v>
      </c>
      <c r="N12" s="38">
        <f>Conferences!AM16</f>
        <v>0</v>
      </c>
      <c r="O12" s="38">
        <f>Conferences!AN16</f>
        <v>0</v>
      </c>
      <c r="P12" s="38">
        <f>Conferences!AO16</f>
        <v>0</v>
      </c>
      <c r="Q12" s="38">
        <f>Conferences!AP16</f>
        <v>0</v>
      </c>
      <c r="R12" s="38">
        <f>Conferences!AQ16</f>
        <v>0</v>
      </c>
      <c r="S12" s="38">
        <f>Conferences!AR16</f>
        <v>0</v>
      </c>
      <c r="T12" s="38">
        <f>Conferences!AS16</f>
        <v>0</v>
      </c>
      <c r="U12" s="38">
        <f>Conferences!AT16</f>
        <v>0</v>
      </c>
      <c r="V12" s="38">
        <f t="shared" si="0"/>
        <v>0</v>
      </c>
    </row>
    <row r="13" spans="1:22" x14ac:dyDescent="0.4">
      <c r="A13" t="str">
        <f>Conferences!AA17</f>
        <v>Budget</v>
      </c>
      <c r="B13" t="str">
        <f>Conferences!AB17</f>
        <v>6020-000000</v>
      </c>
      <c r="C13">
        <f>Conferences!AC17</f>
        <v>150</v>
      </c>
      <c r="D13" s="37" t="str">
        <f>Conferences!AD17</f>
        <v>035</v>
      </c>
      <c r="E13" s="37"/>
      <c r="H13">
        <f>Conferences!AG17</f>
        <v>110</v>
      </c>
      <c r="I13" t="str">
        <f>Conferences!AH17</f>
        <v>USD</v>
      </c>
      <c r="J13" s="38">
        <f>Conferences!AI17</f>
        <v>0</v>
      </c>
      <c r="K13" s="38">
        <f>Conferences!AJ17</f>
        <v>0</v>
      </c>
      <c r="L13" s="38">
        <f>Conferences!AK17</f>
        <v>0</v>
      </c>
      <c r="M13" s="38">
        <f>Conferences!AL17</f>
        <v>0</v>
      </c>
      <c r="N13" s="38">
        <f>Conferences!AM17</f>
        <v>0</v>
      </c>
      <c r="O13" s="38">
        <f>Conferences!AN17</f>
        <v>0</v>
      </c>
      <c r="P13" s="38">
        <f>Conferences!AO17</f>
        <v>0</v>
      </c>
      <c r="Q13" s="38">
        <f>Conferences!AP17</f>
        <v>0</v>
      </c>
      <c r="R13" s="38">
        <f>Conferences!AQ17</f>
        <v>0</v>
      </c>
      <c r="S13" s="38">
        <f>Conferences!AR17</f>
        <v>0</v>
      </c>
      <c r="T13" s="38">
        <f>Conferences!AS17</f>
        <v>0</v>
      </c>
      <c r="U13" s="38">
        <f>Conferences!AT17</f>
        <v>0</v>
      </c>
      <c r="V13" s="38">
        <f t="shared" si="0"/>
        <v>0</v>
      </c>
    </row>
    <row r="14" spans="1:22" x14ac:dyDescent="0.4">
      <c r="A14" t="str">
        <f>Conferences!AA21</f>
        <v>Budget</v>
      </c>
      <c r="B14" t="str">
        <f>Conferences!AB21</f>
        <v>7004-000000</v>
      </c>
      <c r="C14">
        <f>Conferences!AC21</f>
        <v>150</v>
      </c>
      <c r="D14" s="37" t="str">
        <f>Conferences!AD21</f>
        <v>035</v>
      </c>
      <c r="E14" s="37"/>
      <c r="H14">
        <f>Conferences!AG21</f>
        <v>110</v>
      </c>
      <c r="I14" t="str">
        <f>Conferences!AH21</f>
        <v>USD</v>
      </c>
      <c r="J14" s="38">
        <f>Conferences!AI21</f>
        <v>0</v>
      </c>
      <c r="K14" s="38">
        <f>Conferences!AJ21</f>
        <v>0</v>
      </c>
      <c r="L14" s="38">
        <f>Conferences!AK21</f>
        <v>0</v>
      </c>
      <c r="M14" s="38">
        <f>Conferences!AL21</f>
        <v>0</v>
      </c>
      <c r="N14" s="38">
        <f>Conferences!AM21</f>
        <v>0</v>
      </c>
      <c r="O14" s="38">
        <f>Conferences!AN21</f>
        <v>0</v>
      </c>
      <c r="P14" s="38">
        <f>Conferences!AO21</f>
        <v>0</v>
      </c>
      <c r="Q14" s="38">
        <f>Conferences!AP21</f>
        <v>0</v>
      </c>
      <c r="R14" s="38">
        <f>Conferences!AQ21</f>
        <v>0</v>
      </c>
      <c r="S14" s="38">
        <f>Conferences!AR21</f>
        <v>0</v>
      </c>
      <c r="T14" s="38">
        <f>Conferences!AS21</f>
        <v>300</v>
      </c>
      <c r="U14" s="38">
        <f>Conferences!AT21</f>
        <v>0</v>
      </c>
      <c r="V14" s="38">
        <f t="shared" si="0"/>
        <v>300</v>
      </c>
    </row>
    <row r="15" spans="1:22" x14ac:dyDescent="0.4">
      <c r="A15" t="str">
        <f>Conferences!AA22</f>
        <v>Budget</v>
      </c>
      <c r="B15" t="str">
        <f>Conferences!AB22</f>
        <v>7008-000000</v>
      </c>
      <c r="C15">
        <f>Conferences!AC22</f>
        <v>150</v>
      </c>
      <c r="D15" s="37" t="str">
        <f>Conferences!AD22</f>
        <v>035</v>
      </c>
      <c r="E15" s="37"/>
      <c r="H15">
        <f>Conferences!AG22</f>
        <v>110</v>
      </c>
      <c r="I15" t="str">
        <f>Conferences!AH22</f>
        <v>USD</v>
      </c>
      <c r="J15" s="38">
        <f>Conferences!AI22</f>
        <v>0</v>
      </c>
      <c r="K15" s="38">
        <f>Conferences!AJ22</f>
        <v>0</v>
      </c>
      <c r="L15" s="38">
        <f>Conferences!AK22</f>
        <v>0</v>
      </c>
      <c r="M15" s="38">
        <f>Conferences!AL22</f>
        <v>0</v>
      </c>
      <c r="N15" s="38">
        <f>Conferences!AM22</f>
        <v>0</v>
      </c>
      <c r="O15" s="38">
        <f>Conferences!AN22</f>
        <v>0</v>
      </c>
      <c r="P15" s="38">
        <f>Conferences!AO22</f>
        <v>0</v>
      </c>
      <c r="Q15" s="38">
        <f>Conferences!AP22</f>
        <v>0</v>
      </c>
      <c r="R15" s="38">
        <f>Conferences!AQ22</f>
        <v>0</v>
      </c>
      <c r="S15" s="38">
        <f>Conferences!AR22</f>
        <v>0</v>
      </c>
      <c r="T15" s="38">
        <f>Conferences!AS22</f>
        <v>1000</v>
      </c>
      <c r="U15" s="38">
        <f>Conferences!AT22</f>
        <v>0</v>
      </c>
      <c r="V15" s="38">
        <f t="shared" si="0"/>
        <v>1000</v>
      </c>
    </row>
    <row r="16" spans="1:22" x14ac:dyDescent="0.4">
      <c r="A16" t="str">
        <f>Conferences!AA23</f>
        <v>Budget</v>
      </c>
      <c r="B16" t="str">
        <f>Conferences!AB23</f>
        <v>7010-000000</v>
      </c>
      <c r="C16">
        <f>Conferences!AC23</f>
        <v>150</v>
      </c>
      <c r="D16" s="37" t="str">
        <f>Conferences!AD23</f>
        <v>035</v>
      </c>
      <c r="E16" s="37"/>
      <c r="H16">
        <f>Conferences!AG23</f>
        <v>110</v>
      </c>
      <c r="I16" t="str">
        <f>Conferences!AH23</f>
        <v>USD</v>
      </c>
      <c r="J16" s="38">
        <f>Conferences!AI23</f>
        <v>0</v>
      </c>
      <c r="K16" s="38">
        <f>Conferences!AJ23</f>
        <v>0</v>
      </c>
      <c r="L16" s="38">
        <f>Conferences!AK23</f>
        <v>0</v>
      </c>
      <c r="M16" s="38">
        <f>Conferences!AL23</f>
        <v>0</v>
      </c>
      <c r="N16" s="38">
        <f>Conferences!AM23</f>
        <v>0</v>
      </c>
      <c r="O16" s="38">
        <f>Conferences!AN23</f>
        <v>0</v>
      </c>
      <c r="P16" s="38">
        <f>Conferences!AO23</f>
        <v>0</v>
      </c>
      <c r="Q16" s="38">
        <f>Conferences!AP23</f>
        <v>0</v>
      </c>
      <c r="R16" s="38">
        <f>Conferences!AQ23</f>
        <v>0</v>
      </c>
      <c r="S16" s="38">
        <f>Conferences!AR23</f>
        <v>0</v>
      </c>
      <c r="T16" s="38">
        <f>Conferences!AS23</f>
        <v>300</v>
      </c>
      <c r="U16" s="38">
        <f>Conferences!AT23</f>
        <v>0</v>
      </c>
      <c r="V16" s="38">
        <f t="shared" si="0"/>
        <v>300</v>
      </c>
    </row>
    <row r="17" spans="1:22" x14ac:dyDescent="0.4">
      <c r="A17" t="str">
        <f>Conferences!AA24</f>
        <v>Budget</v>
      </c>
      <c r="B17" t="str">
        <f>Conferences!AB24</f>
        <v>7012-000000</v>
      </c>
      <c r="C17">
        <f>Conferences!AC24</f>
        <v>150</v>
      </c>
      <c r="D17" s="37" t="str">
        <f>Conferences!AD24</f>
        <v>035</v>
      </c>
      <c r="E17" s="37"/>
      <c r="H17">
        <f>Conferences!AG24</f>
        <v>110</v>
      </c>
      <c r="I17" t="str">
        <f>Conferences!AH24</f>
        <v>USD</v>
      </c>
      <c r="J17" s="38">
        <f>Conferences!AI24</f>
        <v>0</v>
      </c>
      <c r="K17" s="38">
        <f>Conferences!AJ24</f>
        <v>0</v>
      </c>
      <c r="L17" s="38">
        <f>Conferences!AK24</f>
        <v>0</v>
      </c>
      <c r="M17" s="38">
        <f>Conferences!AL24</f>
        <v>0</v>
      </c>
      <c r="N17" s="38">
        <f>Conferences!AM24</f>
        <v>0</v>
      </c>
      <c r="O17" s="38">
        <f>Conferences!AN24</f>
        <v>0</v>
      </c>
      <c r="P17" s="38">
        <f>Conferences!AO24</f>
        <v>0</v>
      </c>
      <c r="Q17" s="38">
        <f>Conferences!AP24</f>
        <v>0</v>
      </c>
      <c r="R17" s="38">
        <f>Conferences!AQ24</f>
        <v>0</v>
      </c>
      <c r="S17" s="38">
        <f>Conferences!AR24</f>
        <v>0</v>
      </c>
      <c r="T17" s="38">
        <f>Conferences!AS24</f>
        <v>0</v>
      </c>
      <c r="U17" s="38">
        <f>Conferences!AT24</f>
        <v>0</v>
      </c>
      <c r="V17" s="38">
        <f t="shared" si="0"/>
        <v>0</v>
      </c>
    </row>
    <row r="18" spans="1:22" x14ac:dyDescent="0.4">
      <c r="A18" t="str">
        <f>Conferences!AA25</f>
        <v>Budget</v>
      </c>
      <c r="B18" t="str">
        <f>Conferences!AB25</f>
        <v>7014-000000</v>
      </c>
      <c r="C18">
        <f>Conferences!AC25</f>
        <v>150</v>
      </c>
      <c r="D18" s="37" t="str">
        <f>Conferences!AD25</f>
        <v>035</v>
      </c>
      <c r="E18" s="37"/>
      <c r="H18">
        <f>Conferences!AG25</f>
        <v>110</v>
      </c>
      <c r="I18" t="str">
        <f>Conferences!AH25</f>
        <v>USD</v>
      </c>
      <c r="J18" s="38">
        <f>Conferences!AI25</f>
        <v>0</v>
      </c>
      <c r="K18" s="38">
        <f>Conferences!AJ25</f>
        <v>0</v>
      </c>
      <c r="L18" s="38">
        <f>Conferences!AK25</f>
        <v>0</v>
      </c>
      <c r="M18" s="38">
        <f>Conferences!AL25</f>
        <v>0</v>
      </c>
      <c r="N18" s="38">
        <f>Conferences!AM25</f>
        <v>0</v>
      </c>
      <c r="O18" s="38">
        <f>Conferences!AN25</f>
        <v>0</v>
      </c>
      <c r="P18" s="38">
        <f>Conferences!AO25</f>
        <v>0</v>
      </c>
      <c r="Q18" s="38">
        <f>Conferences!AP25</f>
        <v>0</v>
      </c>
      <c r="R18" s="38">
        <f>Conferences!AQ25</f>
        <v>0</v>
      </c>
      <c r="S18" s="38">
        <f>Conferences!AR25</f>
        <v>0</v>
      </c>
      <c r="T18" s="38">
        <f>Conferences!AS25</f>
        <v>2000</v>
      </c>
      <c r="U18" s="38">
        <f>Conferences!AT25</f>
        <v>0</v>
      </c>
      <c r="V18" s="38">
        <f t="shared" si="0"/>
        <v>2000</v>
      </c>
    </row>
    <row r="19" spans="1:22" x14ac:dyDescent="0.4">
      <c r="A19" t="str">
        <f>Conferences!AA26</f>
        <v>Budget</v>
      </c>
      <c r="B19" t="str">
        <f>Conferences!AB26</f>
        <v>7016-000000</v>
      </c>
      <c r="C19">
        <f>Conferences!AC26</f>
        <v>150</v>
      </c>
      <c r="D19" s="37" t="str">
        <f>Conferences!AD26</f>
        <v>035</v>
      </c>
      <c r="E19" s="37"/>
      <c r="H19">
        <f>Conferences!AG26</f>
        <v>110</v>
      </c>
      <c r="I19" t="str">
        <f>Conferences!AH26</f>
        <v>USD</v>
      </c>
      <c r="J19" s="38">
        <f>Conferences!AI26</f>
        <v>0</v>
      </c>
      <c r="K19" s="38">
        <f>Conferences!AJ26</f>
        <v>0</v>
      </c>
      <c r="L19" s="38">
        <f>Conferences!AK26</f>
        <v>0</v>
      </c>
      <c r="M19" s="38">
        <f>Conferences!AL26</f>
        <v>0</v>
      </c>
      <c r="N19" s="38">
        <f>Conferences!AM26</f>
        <v>0</v>
      </c>
      <c r="O19" s="38">
        <f>Conferences!AN26</f>
        <v>0</v>
      </c>
      <c r="P19" s="38">
        <f>Conferences!AO26</f>
        <v>0</v>
      </c>
      <c r="Q19" s="38">
        <f>Conferences!AP26</f>
        <v>0</v>
      </c>
      <c r="R19" s="38">
        <f>Conferences!AQ26</f>
        <v>0</v>
      </c>
      <c r="S19" s="38">
        <f>Conferences!AR26</f>
        <v>0</v>
      </c>
      <c r="T19" s="38">
        <f>Conferences!AS26</f>
        <v>10000</v>
      </c>
      <c r="U19" s="38">
        <f>Conferences!AT26</f>
        <v>0</v>
      </c>
      <c r="V19" s="38">
        <f t="shared" si="0"/>
        <v>10000</v>
      </c>
    </row>
    <row r="20" spans="1:22" x14ac:dyDescent="0.4">
      <c r="A20" t="str">
        <f>Conferences!AA27</f>
        <v>Budget</v>
      </c>
      <c r="B20" t="str">
        <f>Conferences!AB27</f>
        <v>7018-000000</v>
      </c>
      <c r="C20">
        <f>Conferences!AC27</f>
        <v>150</v>
      </c>
      <c r="D20" s="37" t="str">
        <f>Conferences!AD27</f>
        <v>035</v>
      </c>
      <c r="E20" s="37"/>
      <c r="H20">
        <f>Conferences!AG27</f>
        <v>110</v>
      </c>
      <c r="I20" t="str">
        <f>Conferences!AH27</f>
        <v>USD</v>
      </c>
      <c r="J20" s="38">
        <f>Conferences!AI27</f>
        <v>0</v>
      </c>
      <c r="K20" s="38">
        <f>Conferences!AJ27</f>
        <v>0</v>
      </c>
      <c r="L20" s="38">
        <f>Conferences!AK27</f>
        <v>0</v>
      </c>
      <c r="M20" s="38">
        <f>Conferences!AL27</f>
        <v>0</v>
      </c>
      <c r="N20" s="38">
        <f>Conferences!AM27</f>
        <v>0</v>
      </c>
      <c r="O20" s="38">
        <f>Conferences!AN27</f>
        <v>0</v>
      </c>
      <c r="P20" s="38">
        <f>Conferences!AO27</f>
        <v>0</v>
      </c>
      <c r="Q20" s="38">
        <f>Conferences!AP27</f>
        <v>0</v>
      </c>
      <c r="R20" s="38">
        <f>Conferences!AQ27</f>
        <v>0</v>
      </c>
      <c r="S20" s="38">
        <f>Conferences!AR27</f>
        <v>0</v>
      </c>
      <c r="T20" s="38">
        <f>Conferences!AS27</f>
        <v>200</v>
      </c>
      <c r="U20" s="38">
        <f>Conferences!AT27</f>
        <v>0</v>
      </c>
      <c r="V20" s="38">
        <f t="shared" si="0"/>
        <v>200</v>
      </c>
    </row>
    <row r="21" spans="1:22" x14ac:dyDescent="0.4">
      <c r="A21" t="str">
        <f>Conferences!AA28</f>
        <v>Budget</v>
      </c>
      <c r="B21" t="str">
        <f>Conferences!AB28</f>
        <v>7020-000000</v>
      </c>
      <c r="C21">
        <f>Conferences!AC28</f>
        <v>150</v>
      </c>
      <c r="D21" s="37" t="str">
        <f>Conferences!AD28</f>
        <v>035</v>
      </c>
      <c r="E21" s="37"/>
      <c r="H21">
        <f>Conferences!AG28</f>
        <v>110</v>
      </c>
      <c r="I21" t="str">
        <f>Conferences!AH28</f>
        <v>USD</v>
      </c>
      <c r="J21" s="38">
        <f>Conferences!AI28</f>
        <v>0</v>
      </c>
      <c r="K21" s="38">
        <f>Conferences!AJ28</f>
        <v>0</v>
      </c>
      <c r="L21" s="38">
        <f>Conferences!AK28</f>
        <v>0</v>
      </c>
      <c r="M21" s="38">
        <f>Conferences!AL28</f>
        <v>0</v>
      </c>
      <c r="N21" s="38">
        <f>Conferences!AM28</f>
        <v>0</v>
      </c>
      <c r="O21" s="38">
        <f>Conferences!AN28</f>
        <v>0</v>
      </c>
      <c r="P21" s="38">
        <f>Conferences!AO28</f>
        <v>0</v>
      </c>
      <c r="Q21" s="38">
        <f>Conferences!AP28</f>
        <v>0</v>
      </c>
      <c r="R21" s="38">
        <f>Conferences!AQ28</f>
        <v>0</v>
      </c>
      <c r="S21" s="38">
        <f>Conferences!AR28</f>
        <v>0</v>
      </c>
      <c r="T21" s="38">
        <f>Conferences!AS28</f>
        <v>250</v>
      </c>
      <c r="U21" s="38">
        <f>Conferences!AT28</f>
        <v>0</v>
      </c>
      <c r="V21" s="38">
        <f t="shared" si="0"/>
        <v>250</v>
      </c>
    </row>
    <row r="22" spans="1:22" x14ac:dyDescent="0.4">
      <c r="A22" t="str">
        <f>Conferences!AA29</f>
        <v>Budget</v>
      </c>
      <c r="B22" t="str">
        <f>Conferences!AB29</f>
        <v>7022-000000</v>
      </c>
      <c r="C22">
        <f>Conferences!AC29</f>
        <v>150</v>
      </c>
      <c r="D22" s="37" t="str">
        <f>Conferences!AD29</f>
        <v>035</v>
      </c>
      <c r="E22" s="37"/>
      <c r="H22">
        <f>Conferences!AG29</f>
        <v>110</v>
      </c>
      <c r="I22" t="str">
        <f>Conferences!AH29</f>
        <v>USD</v>
      </c>
      <c r="J22" s="38">
        <f>Conferences!AI29</f>
        <v>0</v>
      </c>
      <c r="K22" s="38">
        <f>Conferences!AJ29</f>
        <v>0</v>
      </c>
      <c r="L22" s="38">
        <f>Conferences!AK29</f>
        <v>0</v>
      </c>
      <c r="M22" s="38">
        <f>Conferences!AL29</f>
        <v>0</v>
      </c>
      <c r="N22" s="38">
        <f>Conferences!AM29</f>
        <v>0</v>
      </c>
      <c r="O22" s="38">
        <f>Conferences!AN29</f>
        <v>0</v>
      </c>
      <c r="P22" s="38">
        <f>Conferences!AO29</f>
        <v>0</v>
      </c>
      <c r="Q22" s="38">
        <f>Conferences!AP29</f>
        <v>0</v>
      </c>
      <c r="R22" s="38">
        <f>Conferences!AQ29</f>
        <v>0</v>
      </c>
      <c r="S22" s="38">
        <f>Conferences!AR29</f>
        <v>0</v>
      </c>
      <c r="T22" s="38">
        <f>Conferences!AS29</f>
        <v>250</v>
      </c>
      <c r="U22" s="38">
        <f>Conferences!AT29</f>
        <v>0</v>
      </c>
      <c r="V22" s="38">
        <f t="shared" si="0"/>
        <v>250</v>
      </c>
    </row>
    <row r="23" spans="1:22" x14ac:dyDescent="0.4">
      <c r="A23" t="str">
        <f>Conferences!AA30</f>
        <v>Budget</v>
      </c>
      <c r="B23" t="str">
        <f>Conferences!AB30</f>
        <v>7030-000000</v>
      </c>
      <c r="C23">
        <f>Conferences!AC30</f>
        <v>150</v>
      </c>
      <c r="D23" s="37" t="str">
        <f>Conferences!AD30</f>
        <v>035</v>
      </c>
      <c r="E23" s="37"/>
      <c r="H23">
        <f>Conferences!AG30</f>
        <v>110</v>
      </c>
      <c r="I23" t="str">
        <f>Conferences!AH30</f>
        <v>USD</v>
      </c>
      <c r="J23" s="38">
        <f>Conferences!AI30</f>
        <v>0</v>
      </c>
      <c r="K23" s="38">
        <f>Conferences!AJ30</f>
        <v>0</v>
      </c>
      <c r="L23" s="38">
        <f>Conferences!AK30</f>
        <v>0</v>
      </c>
      <c r="M23" s="38">
        <f>Conferences!AL30</f>
        <v>0</v>
      </c>
      <c r="N23" s="38">
        <f>Conferences!AM30</f>
        <v>0</v>
      </c>
      <c r="O23" s="38">
        <f>Conferences!AN30</f>
        <v>0</v>
      </c>
      <c r="P23" s="38">
        <f>Conferences!AO30</f>
        <v>0</v>
      </c>
      <c r="Q23" s="38">
        <f>Conferences!AP30</f>
        <v>0</v>
      </c>
      <c r="R23" s="38">
        <f>Conferences!AQ30</f>
        <v>0</v>
      </c>
      <c r="S23" s="38">
        <f>Conferences!AR30</f>
        <v>0</v>
      </c>
      <c r="T23" s="38">
        <f>Conferences!AS30</f>
        <v>100</v>
      </c>
      <c r="U23" s="38">
        <f>Conferences!AT30</f>
        <v>0</v>
      </c>
      <c r="V23" s="38">
        <f t="shared" si="0"/>
        <v>100</v>
      </c>
    </row>
    <row r="24" spans="1:22" x14ac:dyDescent="0.4">
      <c r="A24" t="str">
        <f>Conferences!AA31</f>
        <v>Budget</v>
      </c>
      <c r="B24" t="str">
        <f>Conferences!AB31</f>
        <v>7042-000000</v>
      </c>
      <c r="C24">
        <f>Conferences!AC31</f>
        <v>150</v>
      </c>
      <c r="D24" s="37" t="str">
        <f>Conferences!AD31</f>
        <v>035</v>
      </c>
      <c r="E24" s="37"/>
      <c r="H24">
        <f>Conferences!AG31</f>
        <v>110</v>
      </c>
      <c r="I24" t="str">
        <f>Conferences!AH31</f>
        <v>USD</v>
      </c>
      <c r="J24" s="38">
        <f>Conferences!AI31</f>
        <v>0</v>
      </c>
      <c r="K24" s="38">
        <f>Conferences!AJ31</f>
        <v>0</v>
      </c>
      <c r="L24" s="38">
        <f>Conferences!AK31</f>
        <v>0</v>
      </c>
      <c r="M24" s="38">
        <f>Conferences!AL31</f>
        <v>0</v>
      </c>
      <c r="N24" s="38">
        <f>Conferences!AM31</f>
        <v>0</v>
      </c>
      <c r="O24" s="38">
        <f>Conferences!AN31</f>
        <v>0</v>
      </c>
      <c r="P24" s="38">
        <f>Conferences!AO31</f>
        <v>0</v>
      </c>
      <c r="Q24" s="38">
        <f>Conferences!AP31</f>
        <v>0</v>
      </c>
      <c r="R24" s="38">
        <f>Conferences!AQ31</f>
        <v>0</v>
      </c>
      <c r="S24" s="38">
        <f>Conferences!AR31</f>
        <v>0</v>
      </c>
      <c r="T24" s="38">
        <f>Conferences!AS31</f>
        <v>0</v>
      </c>
      <c r="U24" s="38">
        <f>Conferences!AT31</f>
        <v>0</v>
      </c>
      <c r="V24" s="38">
        <f t="shared" si="0"/>
        <v>0</v>
      </c>
    </row>
    <row r="25" spans="1:22" x14ac:dyDescent="0.4">
      <c r="A25" t="str">
        <f>Conferences!AA32</f>
        <v>Budget</v>
      </c>
      <c r="B25" t="str">
        <f>Conferences!AB32</f>
        <v>7048-000000</v>
      </c>
      <c r="C25">
        <f>Conferences!AC32</f>
        <v>150</v>
      </c>
      <c r="D25" s="37" t="str">
        <f>Conferences!AD32</f>
        <v>035</v>
      </c>
      <c r="E25" s="37"/>
      <c r="H25">
        <f>Conferences!AG32</f>
        <v>110</v>
      </c>
      <c r="I25" t="str">
        <f>Conferences!AH32</f>
        <v>USD</v>
      </c>
      <c r="J25" s="38">
        <f>Conferences!AI32</f>
        <v>0</v>
      </c>
      <c r="K25" s="38">
        <f>Conferences!AJ32</f>
        <v>0</v>
      </c>
      <c r="L25" s="38">
        <f>Conferences!AK32</f>
        <v>0</v>
      </c>
      <c r="M25" s="38">
        <f>Conferences!AL32</f>
        <v>0</v>
      </c>
      <c r="N25" s="38">
        <f>Conferences!AM32</f>
        <v>0</v>
      </c>
      <c r="O25" s="38">
        <f>Conferences!AN32</f>
        <v>0</v>
      </c>
      <c r="P25" s="38">
        <f>Conferences!AO32</f>
        <v>0</v>
      </c>
      <c r="Q25" s="38">
        <f>Conferences!AP32</f>
        <v>0</v>
      </c>
      <c r="R25" s="38">
        <f>Conferences!AQ32</f>
        <v>0</v>
      </c>
      <c r="S25" s="38">
        <f>Conferences!AR32</f>
        <v>0</v>
      </c>
      <c r="T25" s="38">
        <f>Conferences!AS32</f>
        <v>0</v>
      </c>
      <c r="U25" s="38">
        <f>Conferences!AT32</f>
        <v>0</v>
      </c>
      <c r="V25" s="38">
        <f t="shared" si="0"/>
        <v>0</v>
      </c>
    </row>
    <row r="26" spans="1:22" x14ac:dyDescent="0.4">
      <c r="A26" t="str">
        <f>Conferences!AA33</f>
        <v>Budget</v>
      </c>
      <c r="B26" t="str">
        <f>Conferences!AB33</f>
        <v>7070-000000</v>
      </c>
      <c r="C26">
        <f>Conferences!AC33</f>
        <v>150</v>
      </c>
      <c r="D26" s="37" t="str">
        <f>Conferences!AD33</f>
        <v>035</v>
      </c>
      <c r="E26" s="37"/>
      <c r="H26">
        <f>Conferences!AG33</f>
        <v>110</v>
      </c>
      <c r="I26" t="str">
        <f>Conferences!AH33</f>
        <v>USD</v>
      </c>
      <c r="J26" s="38">
        <f>Conferences!AI33</f>
        <v>0</v>
      </c>
      <c r="K26" s="38">
        <f>Conferences!AJ33</f>
        <v>0</v>
      </c>
      <c r="L26" s="38">
        <f>Conferences!AK33</f>
        <v>0</v>
      </c>
      <c r="M26" s="38">
        <f>Conferences!AL33</f>
        <v>0</v>
      </c>
      <c r="N26" s="38">
        <f>Conferences!AM33</f>
        <v>0</v>
      </c>
      <c r="O26" s="38">
        <f>Conferences!AN33</f>
        <v>0</v>
      </c>
      <c r="P26" s="38">
        <f>Conferences!AO33</f>
        <v>0</v>
      </c>
      <c r="Q26" s="38">
        <f>Conferences!AP33</f>
        <v>0</v>
      </c>
      <c r="R26" s="38">
        <f>Conferences!AQ33</f>
        <v>0</v>
      </c>
      <c r="S26" s="38">
        <f>Conferences!AR33</f>
        <v>0</v>
      </c>
      <c r="T26" s="38">
        <f>Conferences!AS33</f>
        <v>0</v>
      </c>
      <c r="U26" s="38">
        <f>Conferences!AT33</f>
        <v>0</v>
      </c>
      <c r="V26" s="38">
        <f t="shared" si="0"/>
        <v>0</v>
      </c>
    </row>
    <row r="27" spans="1:22" x14ac:dyDescent="0.4">
      <c r="A27" t="str">
        <f>Conferences!AA34</f>
        <v>Budget</v>
      </c>
      <c r="B27" t="str">
        <f>Conferences!AB34</f>
        <v>7072-000000</v>
      </c>
      <c r="C27">
        <f>Conferences!AC34</f>
        <v>150</v>
      </c>
      <c r="D27" s="37" t="str">
        <f>Conferences!AD34</f>
        <v>035</v>
      </c>
      <c r="E27" s="37"/>
      <c r="H27">
        <f>Conferences!AG34</f>
        <v>110</v>
      </c>
      <c r="I27" t="str">
        <f>Conferences!AH34</f>
        <v>USD</v>
      </c>
      <c r="J27" s="38">
        <f>Conferences!AI34</f>
        <v>0</v>
      </c>
      <c r="K27" s="38">
        <f>Conferences!AJ34</f>
        <v>0</v>
      </c>
      <c r="L27" s="38">
        <f>Conferences!AK34</f>
        <v>0</v>
      </c>
      <c r="M27" s="38">
        <f>Conferences!AL34</f>
        <v>0</v>
      </c>
      <c r="N27" s="38">
        <f>Conferences!AM34</f>
        <v>0</v>
      </c>
      <c r="O27" s="38">
        <f>Conferences!AN34</f>
        <v>0</v>
      </c>
      <c r="P27" s="38">
        <f>Conferences!AO34</f>
        <v>0</v>
      </c>
      <c r="Q27" s="38">
        <f>Conferences!AP34</f>
        <v>0</v>
      </c>
      <c r="R27" s="38">
        <f>Conferences!AQ34</f>
        <v>0</v>
      </c>
      <c r="S27" s="38">
        <f>Conferences!AR34</f>
        <v>0</v>
      </c>
      <c r="T27" s="38">
        <f>Conferences!AS34</f>
        <v>0</v>
      </c>
      <c r="U27" s="38">
        <f>Conferences!AT34</f>
        <v>0</v>
      </c>
      <c r="V27" s="38">
        <f t="shared" si="0"/>
        <v>0</v>
      </c>
    </row>
    <row r="28" spans="1:22" x14ac:dyDescent="0.4">
      <c r="A28" t="str">
        <f>Conferences!AA35</f>
        <v>Budget</v>
      </c>
      <c r="B28" t="str">
        <f>Conferences!AB35</f>
        <v>7078-000000</v>
      </c>
      <c r="C28">
        <f>Conferences!AC35</f>
        <v>150</v>
      </c>
      <c r="D28" s="37" t="str">
        <f>Conferences!AD35</f>
        <v>035</v>
      </c>
      <c r="E28" s="37"/>
      <c r="H28">
        <f>Conferences!AG35</f>
        <v>110</v>
      </c>
      <c r="I28" t="str">
        <f>Conferences!AH35</f>
        <v>USD</v>
      </c>
      <c r="J28" s="38">
        <f>Conferences!AI35</f>
        <v>0</v>
      </c>
      <c r="K28" s="38">
        <f>Conferences!AJ35</f>
        <v>0</v>
      </c>
      <c r="L28" s="38">
        <f>Conferences!AK35</f>
        <v>0</v>
      </c>
      <c r="M28" s="38">
        <f>Conferences!AL35</f>
        <v>0</v>
      </c>
      <c r="N28" s="38">
        <f>Conferences!AM35</f>
        <v>0</v>
      </c>
      <c r="O28" s="38">
        <f>Conferences!AN35</f>
        <v>0</v>
      </c>
      <c r="P28" s="38">
        <f>Conferences!AO35</f>
        <v>0</v>
      </c>
      <c r="Q28" s="38">
        <f>Conferences!AP35</f>
        <v>0</v>
      </c>
      <c r="R28" s="38">
        <f>Conferences!AQ35</f>
        <v>0</v>
      </c>
      <c r="S28" s="38">
        <f>Conferences!AR35</f>
        <v>0</v>
      </c>
      <c r="T28" s="38">
        <f>Conferences!AS35</f>
        <v>0</v>
      </c>
      <c r="U28" s="38">
        <f>Conferences!AT35</f>
        <v>0</v>
      </c>
      <c r="V28" s="38">
        <f t="shared" si="0"/>
        <v>0</v>
      </c>
    </row>
    <row r="29" spans="1:22" x14ac:dyDescent="0.4">
      <c r="A29" t="str">
        <f>Conferences!AA36</f>
        <v>Budget</v>
      </c>
      <c r="B29" t="str">
        <f>Conferences!AB36</f>
        <v>7080-000000</v>
      </c>
      <c r="C29">
        <f>Conferences!AC36</f>
        <v>150</v>
      </c>
      <c r="D29" s="37" t="str">
        <f>Conferences!AD36</f>
        <v>035</v>
      </c>
      <c r="E29" s="37"/>
      <c r="H29">
        <f>Conferences!AG36</f>
        <v>110</v>
      </c>
      <c r="I29" t="str">
        <f>Conferences!AH36</f>
        <v>USD</v>
      </c>
      <c r="J29" s="38">
        <f>Conferences!AI36</f>
        <v>0</v>
      </c>
      <c r="K29" s="38">
        <f>Conferences!AJ36</f>
        <v>0</v>
      </c>
      <c r="L29" s="38">
        <f>Conferences!AK36</f>
        <v>0</v>
      </c>
      <c r="M29" s="38">
        <f>Conferences!AL36</f>
        <v>0</v>
      </c>
      <c r="N29" s="38">
        <f>Conferences!AM36</f>
        <v>0</v>
      </c>
      <c r="O29" s="38">
        <f>Conferences!AN36</f>
        <v>0</v>
      </c>
      <c r="P29" s="38">
        <f>Conferences!AO36</f>
        <v>0</v>
      </c>
      <c r="Q29" s="38">
        <f>Conferences!AP36</f>
        <v>0</v>
      </c>
      <c r="R29" s="38">
        <f>Conferences!AQ36</f>
        <v>0</v>
      </c>
      <c r="S29" s="38">
        <f>Conferences!AR36</f>
        <v>0</v>
      </c>
      <c r="T29" s="38">
        <f>Conferences!AS36</f>
        <v>100</v>
      </c>
      <c r="U29" s="38">
        <f>Conferences!AT36</f>
        <v>0</v>
      </c>
      <c r="V29" s="38">
        <f t="shared" si="0"/>
        <v>100</v>
      </c>
    </row>
    <row r="30" spans="1:22" x14ac:dyDescent="0.4">
      <c r="A30" t="str">
        <f>Conferences!AA37</f>
        <v>Budget</v>
      </c>
      <c r="B30" t="str">
        <f>Conferences!AB37</f>
        <v>7090-000000</v>
      </c>
      <c r="C30">
        <f>Conferences!AC37</f>
        <v>150</v>
      </c>
      <c r="D30" s="37" t="str">
        <f>Conferences!AD37</f>
        <v>035</v>
      </c>
      <c r="E30" s="37"/>
      <c r="H30">
        <f>Conferences!AG37</f>
        <v>110</v>
      </c>
      <c r="I30" t="str">
        <f>Conferences!AH37</f>
        <v>USD</v>
      </c>
      <c r="J30" s="38">
        <f>Conferences!AI37</f>
        <v>0</v>
      </c>
      <c r="K30" s="38">
        <f>Conferences!AJ37</f>
        <v>0</v>
      </c>
      <c r="L30" s="38">
        <f>Conferences!AK37</f>
        <v>0</v>
      </c>
      <c r="M30" s="38">
        <f>Conferences!AL37</f>
        <v>0</v>
      </c>
      <c r="N30" s="38">
        <f>Conferences!AM37</f>
        <v>0</v>
      </c>
      <c r="O30" s="38">
        <f>Conferences!AN37</f>
        <v>0</v>
      </c>
      <c r="P30" s="38">
        <f>Conferences!AO37</f>
        <v>0</v>
      </c>
      <c r="Q30" s="38">
        <f>Conferences!AP37</f>
        <v>0</v>
      </c>
      <c r="R30" s="38">
        <f>Conferences!AQ37</f>
        <v>0</v>
      </c>
      <c r="S30" s="38">
        <f>Conferences!AR37</f>
        <v>0</v>
      </c>
      <c r="T30" s="38">
        <f>Conferences!AS37</f>
        <v>500</v>
      </c>
      <c r="U30" s="38">
        <f>Conferences!AT37</f>
        <v>0</v>
      </c>
      <c r="V30" s="38">
        <f>SUM(J30:U30)</f>
        <v>500</v>
      </c>
    </row>
    <row r="31" spans="1:22" x14ac:dyDescent="0.4">
      <c r="A31" t="str">
        <f>Conferences!AA38</f>
        <v>Budget</v>
      </c>
      <c r="B31" t="str">
        <f>Conferences!AB38</f>
        <v/>
      </c>
      <c r="C31">
        <f>Conferences!AC38</f>
        <v>150</v>
      </c>
      <c r="D31" s="37" t="str">
        <f>Conferences!AD38</f>
        <v>035</v>
      </c>
      <c r="E31" s="37"/>
      <c r="H31">
        <f>Conferences!AG38</f>
        <v>110</v>
      </c>
      <c r="I31" t="str">
        <f>Conferences!AH38</f>
        <v>USD</v>
      </c>
      <c r="J31" s="38">
        <f>Conferences!AI38</f>
        <v>0</v>
      </c>
      <c r="K31" s="38">
        <f>Conferences!AJ38</f>
        <v>0</v>
      </c>
      <c r="L31" s="38">
        <f>Conferences!AK38</f>
        <v>0</v>
      </c>
      <c r="M31" s="38">
        <f>Conferences!AL38</f>
        <v>0</v>
      </c>
      <c r="N31" s="38">
        <f>Conferences!AM38</f>
        <v>0</v>
      </c>
      <c r="O31" s="38">
        <f>Conferences!AN38</f>
        <v>0</v>
      </c>
      <c r="P31" s="38">
        <f>Conferences!AO38</f>
        <v>0</v>
      </c>
      <c r="Q31" s="38">
        <f>Conferences!AP38</f>
        <v>0</v>
      </c>
      <c r="R31" s="38">
        <f>Conferences!AQ38</f>
        <v>0</v>
      </c>
      <c r="S31" s="38">
        <f>Conferences!AR38</f>
        <v>0</v>
      </c>
      <c r="T31" s="38">
        <f>Conferences!AS38</f>
        <v>0</v>
      </c>
      <c r="U31" s="38">
        <f>Conferences!AT38</f>
        <v>0</v>
      </c>
      <c r="V31" s="38">
        <f>SUM(J31:U31)</f>
        <v>0</v>
      </c>
    </row>
    <row r="32" spans="1:22" x14ac:dyDescent="0.4">
      <c r="A32" t="str">
        <f>Conferences!AA39</f>
        <v>Budget</v>
      </c>
      <c r="B32" t="str">
        <f>Conferences!AB39</f>
        <v/>
      </c>
      <c r="C32">
        <f>Conferences!AC39</f>
        <v>150</v>
      </c>
      <c r="D32" s="37" t="str">
        <f>Conferences!AD39</f>
        <v>035</v>
      </c>
      <c r="E32" s="37"/>
      <c r="H32">
        <f>Conferences!AG39</f>
        <v>110</v>
      </c>
      <c r="I32" t="str">
        <f>Conferences!AH39</f>
        <v>USD</v>
      </c>
      <c r="J32" s="38">
        <f>Conferences!AI39</f>
        <v>0</v>
      </c>
      <c r="K32" s="38">
        <f>Conferences!AJ39</f>
        <v>0</v>
      </c>
      <c r="L32" s="38">
        <f>Conferences!AK39</f>
        <v>0</v>
      </c>
      <c r="M32" s="38">
        <f>Conferences!AL39</f>
        <v>0</v>
      </c>
      <c r="N32" s="38">
        <f>Conferences!AM39</f>
        <v>0</v>
      </c>
      <c r="O32" s="38">
        <f>Conferences!AN39</f>
        <v>0</v>
      </c>
      <c r="P32" s="38">
        <f>Conferences!AO39</f>
        <v>0</v>
      </c>
      <c r="Q32" s="38">
        <f>Conferences!AP39</f>
        <v>0</v>
      </c>
      <c r="R32" s="38">
        <f>Conferences!AQ39</f>
        <v>0</v>
      </c>
      <c r="S32" s="38">
        <f>Conferences!AR39</f>
        <v>0</v>
      </c>
      <c r="T32" s="38">
        <f>Conferences!AS39</f>
        <v>0</v>
      </c>
      <c r="U32" s="38">
        <f>Conferences!AT39</f>
        <v>0</v>
      </c>
      <c r="V32" s="38">
        <f>SUM(J32:U32)</f>
        <v>0</v>
      </c>
    </row>
    <row r="33" spans="1:22" x14ac:dyDescent="0.4">
      <c r="A33" t="str">
        <f>Conferences!AA40</f>
        <v>Budget</v>
      </c>
      <c r="B33" t="str">
        <f>Conferences!AB40</f>
        <v/>
      </c>
      <c r="C33">
        <f>Conferences!AC40</f>
        <v>150</v>
      </c>
      <c r="D33" s="37" t="str">
        <f>Conferences!AD40</f>
        <v>035</v>
      </c>
      <c r="E33" s="37"/>
      <c r="H33">
        <f>Conferences!AG40</f>
        <v>110</v>
      </c>
      <c r="I33" t="str">
        <f>Conferences!AH40</f>
        <v>USD</v>
      </c>
      <c r="J33" s="38">
        <f>Conferences!AI40</f>
        <v>0</v>
      </c>
      <c r="K33" s="38">
        <f>Conferences!AJ40</f>
        <v>0</v>
      </c>
      <c r="L33" s="38">
        <f>Conferences!AK40</f>
        <v>0</v>
      </c>
      <c r="M33" s="38">
        <f>Conferences!AL40</f>
        <v>0</v>
      </c>
      <c r="N33" s="38">
        <f>Conferences!AM40</f>
        <v>0</v>
      </c>
      <c r="O33" s="38">
        <f>Conferences!AN40</f>
        <v>0</v>
      </c>
      <c r="P33" s="38">
        <f>Conferences!AO40</f>
        <v>0</v>
      </c>
      <c r="Q33" s="38">
        <f>Conferences!AP40</f>
        <v>0</v>
      </c>
      <c r="R33" s="38">
        <f>Conferences!AQ40</f>
        <v>0</v>
      </c>
      <c r="S33" s="38">
        <f>Conferences!AR40</f>
        <v>0</v>
      </c>
      <c r="T33" s="38">
        <f>Conferences!AS40</f>
        <v>0</v>
      </c>
      <c r="U33" s="38">
        <f>Conferences!AT40</f>
        <v>0</v>
      </c>
      <c r="V33" s="38">
        <f>SUM(J33:U33)</f>
        <v>0</v>
      </c>
    </row>
    <row r="34" spans="1:22" x14ac:dyDescent="0.4">
      <c r="A34" t="str">
        <f>'Oct-Nov Event'!AA9</f>
        <v>Budget</v>
      </c>
      <c r="B34" t="str">
        <f>'Oct-Nov Event'!AB9</f>
        <v>6025-000000</v>
      </c>
      <c r="C34">
        <f>'Oct-Nov Event'!AC9</f>
        <v>160</v>
      </c>
      <c r="D34" s="37" t="str">
        <f>'Oct-Nov Event'!AD9</f>
        <v>035</v>
      </c>
      <c r="E34" s="37"/>
      <c r="H34">
        <f>'Oct-Nov Event'!AG9</f>
        <v>110</v>
      </c>
      <c r="I34" t="str">
        <f>'Oct-Nov Event'!AH9</f>
        <v>USD</v>
      </c>
      <c r="J34" s="211">
        <f>'Oct-Nov Event'!AI9</f>
        <v>0</v>
      </c>
      <c r="K34" s="211">
        <f>'Oct-Nov Event'!AJ9</f>
        <v>0</v>
      </c>
      <c r="L34" s="211">
        <f>'Oct-Nov Event'!AK9</f>
        <v>0</v>
      </c>
      <c r="M34" s="211">
        <f>'Oct-Nov Event'!AL9</f>
        <v>0</v>
      </c>
      <c r="N34" s="211">
        <f>'Oct-Nov Event'!AM9</f>
        <v>0</v>
      </c>
      <c r="O34" s="211">
        <f>'Oct-Nov Event'!AN9</f>
        <v>0</v>
      </c>
      <c r="P34" s="211">
        <f>'Oct-Nov Event'!AO9</f>
        <v>0</v>
      </c>
      <c r="Q34" s="211">
        <f>'Oct-Nov Event'!AP9</f>
        <v>0</v>
      </c>
      <c r="R34" s="211">
        <f>'Oct-Nov Event'!AQ9</f>
        <v>0</v>
      </c>
      <c r="S34" s="211">
        <f>'Oct-Nov Event'!AR9</f>
        <v>0</v>
      </c>
      <c r="T34" s="211">
        <f>'Oct-Nov Event'!AS9</f>
        <v>0</v>
      </c>
      <c r="U34" s="211">
        <f>'Oct-Nov Event'!AT9</f>
        <v>0</v>
      </c>
      <c r="V34" s="211">
        <f t="shared" ref="V34:V42" si="1">SUM(J34:U34)</f>
        <v>0</v>
      </c>
    </row>
    <row r="35" spans="1:22" x14ac:dyDescent="0.4">
      <c r="A35" t="str">
        <f>'Oct-Nov Event'!AA10</f>
        <v>Budget</v>
      </c>
      <c r="B35" t="str">
        <f>'Oct-Nov Event'!AB10</f>
        <v>6050-000000</v>
      </c>
      <c r="C35">
        <f>'Oct-Nov Event'!AC10</f>
        <v>160</v>
      </c>
      <c r="D35" s="37" t="str">
        <f>'Oct-Nov Event'!AD10</f>
        <v>035</v>
      </c>
      <c r="E35" s="37"/>
      <c r="H35">
        <f>'Oct-Nov Event'!AG10</f>
        <v>110</v>
      </c>
      <c r="I35" t="str">
        <f>'Oct-Nov Event'!AH10</f>
        <v>USD</v>
      </c>
      <c r="J35" s="211">
        <f>'Oct-Nov Event'!AI10</f>
        <v>0</v>
      </c>
      <c r="K35" s="211">
        <f>'Oct-Nov Event'!AJ10</f>
        <v>0</v>
      </c>
      <c r="L35" s="211">
        <f>'Oct-Nov Event'!AK10</f>
        <v>0</v>
      </c>
      <c r="M35" s="211">
        <f>'Oct-Nov Event'!AL10</f>
        <v>0</v>
      </c>
      <c r="N35" s="211">
        <f>'Oct-Nov Event'!AM10</f>
        <v>0</v>
      </c>
      <c r="O35" s="211">
        <f>'Oct-Nov Event'!AN10</f>
        <v>0</v>
      </c>
      <c r="P35" s="211">
        <f>'Oct-Nov Event'!AO10</f>
        <v>0</v>
      </c>
      <c r="Q35" s="211">
        <f>'Oct-Nov Event'!AP10</f>
        <v>0</v>
      </c>
      <c r="R35" s="211">
        <f>'Oct-Nov Event'!AQ10</f>
        <v>0</v>
      </c>
      <c r="S35" s="211">
        <f>'Oct-Nov Event'!AR10</f>
        <v>0</v>
      </c>
      <c r="T35" s="211">
        <f>'Oct-Nov Event'!AS10</f>
        <v>0</v>
      </c>
      <c r="U35" s="211">
        <f>'Oct-Nov Event'!AT10</f>
        <v>0</v>
      </c>
      <c r="V35" s="211">
        <f t="shared" si="1"/>
        <v>0</v>
      </c>
    </row>
    <row r="36" spans="1:22" x14ac:dyDescent="0.4">
      <c r="A36" t="str">
        <f>'Oct-Nov Event'!AA11</f>
        <v>Budget</v>
      </c>
      <c r="B36" t="str">
        <f>'Oct-Nov Event'!AB11</f>
        <v>6055-000000</v>
      </c>
      <c r="C36">
        <f>'Oct-Nov Event'!AC11</f>
        <v>160</v>
      </c>
      <c r="D36" s="37" t="str">
        <f>'Oct-Nov Event'!AD11</f>
        <v>035</v>
      </c>
      <c r="E36" s="37"/>
      <c r="H36">
        <f>'Oct-Nov Event'!AG11</f>
        <v>110</v>
      </c>
      <c r="I36" t="str">
        <f>'Oct-Nov Event'!AH11</f>
        <v>USD</v>
      </c>
      <c r="J36" s="211">
        <f>'Oct-Nov Event'!AI11</f>
        <v>0</v>
      </c>
      <c r="K36" s="211">
        <f>'Oct-Nov Event'!AJ11</f>
        <v>0</v>
      </c>
      <c r="L36" s="211">
        <f>'Oct-Nov Event'!AK11</f>
        <v>0</v>
      </c>
      <c r="M36" s="211">
        <f>'Oct-Nov Event'!AL11</f>
        <v>0</v>
      </c>
      <c r="N36" s="211">
        <f>'Oct-Nov Event'!AM11</f>
        <v>0</v>
      </c>
      <c r="O36" s="211">
        <f>'Oct-Nov Event'!AN11</f>
        <v>0</v>
      </c>
      <c r="P36" s="211">
        <f>'Oct-Nov Event'!AO11</f>
        <v>0</v>
      </c>
      <c r="Q36" s="211">
        <f>'Oct-Nov Event'!AP11</f>
        <v>0</v>
      </c>
      <c r="R36" s="211">
        <f>'Oct-Nov Event'!AQ11</f>
        <v>0</v>
      </c>
      <c r="S36" s="211">
        <f>'Oct-Nov Event'!AR11</f>
        <v>0</v>
      </c>
      <c r="T36" s="211">
        <f>'Oct-Nov Event'!AS11</f>
        <v>0</v>
      </c>
      <c r="U36" s="211">
        <f>'Oct-Nov Event'!AT11</f>
        <v>0</v>
      </c>
      <c r="V36" s="211">
        <f t="shared" si="1"/>
        <v>0</v>
      </c>
    </row>
    <row r="37" spans="1:22" x14ac:dyDescent="0.4">
      <c r="A37" t="str">
        <f>'Oct-Nov Event'!AA12</f>
        <v>Budget</v>
      </c>
      <c r="B37" t="str">
        <f>'Oct-Nov Event'!AB12</f>
        <v>6060-000000</v>
      </c>
      <c r="C37">
        <f>'Oct-Nov Event'!AC12</f>
        <v>160</v>
      </c>
      <c r="D37" s="37" t="str">
        <f>'Oct-Nov Event'!AD12</f>
        <v>035</v>
      </c>
      <c r="E37" s="37"/>
      <c r="H37">
        <f>'Oct-Nov Event'!AG12</f>
        <v>110</v>
      </c>
      <c r="I37" t="str">
        <f>'Oct-Nov Event'!AH12</f>
        <v>USD</v>
      </c>
      <c r="J37" s="211">
        <f>'Oct-Nov Event'!AI12</f>
        <v>0</v>
      </c>
      <c r="K37" s="211">
        <f>'Oct-Nov Event'!AJ12</f>
        <v>0</v>
      </c>
      <c r="L37" s="211">
        <f>'Oct-Nov Event'!AK12</f>
        <v>0</v>
      </c>
      <c r="M37" s="211">
        <f>'Oct-Nov Event'!AL12</f>
        <v>0</v>
      </c>
      <c r="N37" s="211">
        <f>'Oct-Nov Event'!AM12</f>
        <v>0</v>
      </c>
      <c r="O37" s="211">
        <f>'Oct-Nov Event'!AN12</f>
        <v>0</v>
      </c>
      <c r="P37" s="211">
        <f>'Oct-Nov Event'!AO12</f>
        <v>0</v>
      </c>
      <c r="Q37" s="211">
        <f>'Oct-Nov Event'!AP12</f>
        <v>0</v>
      </c>
      <c r="R37" s="211">
        <f>'Oct-Nov Event'!AQ12</f>
        <v>0</v>
      </c>
      <c r="S37" s="211">
        <f>'Oct-Nov Event'!AR12</f>
        <v>0</v>
      </c>
      <c r="T37" s="211">
        <f>'Oct-Nov Event'!AS12</f>
        <v>0</v>
      </c>
      <c r="U37" s="211">
        <f>'Oct-Nov Event'!AT12</f>
        <v>0</v>
      </c>
      <c r="V37" s="211">
        <f t="shared" si="1"/>
        <v>0</v>
      </c>
    </row>
    <row r="38" spans="1:22" x14ac:dyDescent="0.4">
      <c r="A38" t="str">
        <f>'Oct-Nov Event'!AA13</f>
        <v>Budget</v>
      </c>
      <c r="B38" t="str">
        <f>'Oct-Nov Event'!AB13</f>
        <v>6030-000000</v>
      </c>
      <c r="C38">
        <f>'Oct-Nov Event'!AC13</f>
        <v>160</v>
      </c>
      <c r="D38" s="37" t="str">
        <f>'Oct-Nov Event'!AD13</f>
        <v>035</v>
      </c>
      <c r="E38" s="37"/>
      <c r="H38">
        <f>'Oct-Nov Event'!AG13</f>
        <v>110</v>
      </c>
      <c r="I38" t="str">
        <f>'Oct-Nov Event'!AH13</f>
        <v>USD</v>
      </c>
      <c r="J38" s="211">
        <f>'Oct-Nov Event'!AI13</f>
        <v>0</v>
      </c>
      <c r="K38" s="211">
        <f>'Oct-Nov Event'!AJ13</f>
        <v>0</v>
      </c>
      <c r="L38" s="211">
        <f>'Oct-Nov Event'!AK13</f>
        <v>0</v>
      </c>
      <c r="M38" s="211">
        <f>'Oct-Nov Event'!AL13</f>
        <v>0</v>
      </c>
      <c r="N38" s="211">
        <f>'Oct-Nov Event'!AM13</f>
        <v>0</v>
      </c>
      <c r="O38" s="211">
        <f>'Oct-Nov Event'!AN13</f>
        <v>0</v>
      </c>
      <c r="P38" s="211">
        <f>'Oct-Nov Event'!AO13</f>
        <v>0</v>
      </c>
      <c r="Q38" s="211">
        <f>'Oct-Nov Event'!AP13</f>
        <v>0</v>
      </c>
      <c r="R38" s="211">
        <f>'Oct-Nov Event'!AQ13</f>
        <v>0</v>
      </c>
      <c r="S38" s="211">
        <f>'Oct-Nov Event'!AR13</f>
        <v>0</v>
      </c>
      <c r="T38" s="211">
        <f>'Oct-Nov Event'!AS13</f>
        <v>0</v>
      </c>
      <c r="U38" s="211">
        <f>'Oct-Nov Event'!AT13</f>
        <v>0</v>
      </c>
      <c r="V38" s="211">
        <f t="shared" si="1"/>
        <v>0</v>
      </c>
    </row>
    <row r="39" spans="1:22" x14ac:dyDescent="0.4">
      <c r="A39" t="str">
        <f>'Oct-Nov Event'!AA14</f>
        <v>Budget</v>
      </c>
      <c r="B39" t="str">
        <f>'Oct-Nov Event'!AB14</f>
        <v>6035-000000</v>
      </c>
      <c r="C39">
        <f>'Oct-Nov Event'!AC14</f>
        <v>160</v>
      </c>
      <c r="D39" s="37" t="str">
        <f>'Oct-Nov Event'!AD14</f>
        <v>035</v>
      </c>
      <c r="E39" s="37"/>
      <c r="H39">
        <f>'Oct-Nov Event'!AG14</f>
        <v>110</v>
      </c>
      <c r="I39" t="str">
        <f>'Oct-Nov Event'!AH14</f>
        <v>USD</v>
      </c>
      <c r="J39" s="211">
        <f>'Oct-Nov Event'!AI14</f>
        <v>0</v>
      </c>
      <c r="K39" s="211">
        <f>'Oct-Nov Event'!AJ14</f>
        <v>0</v>
      </c>
      <c r="L39" s="211">
        <f>'Oct-Nov Event'!AK14</f>
        <v>0</v>
      </c>
      <c r="M39" s="211">
        <f>'Oct-Nov Event'!AL14</f>
        <v>0</v>
      </c>
      <c r="N39" s="211">
        <f>'Oct-Nov Event'!AM14</f>
        <v>0</v>
      </c>
      <c r="O39" s="211">
        <f>'Oct-Nov Event'!AN14</f>
        <v>0</v>
      </c>
      <c r="P39" s="211">
        <f>'Oct-Nov Event'!AO14</f>
        <v>0</v>
      </c>
      <c r="Q39" s="211">
        <f>'Oct-Nov Event'!AP14</f>
        <v>0</v>
      </c>
      <c r="R39" s="211">
        <f>'Oct-Nov Event'!AQ14</f>
        <v>0</v>
      </c>
      <c r="S39" s="211">
        <f>'Oct-Nov Event'!AR14</f>
        <v>0</v>
      </c>
      <c r="T39" s="211">
        <f>'Oct-Nov Event'!AS14</f>
        <v>0</v>
      </c>
      <c r="U39" s="211">
        <f>'Oct-Nov Event'!AT14</f>
        <v>0</v>
      </c>
      <c r="V39" s="211">
        <f t="shared" si="1"/>
        <v>0</v>
      </c>
    </row>
    <row r="40" spans="1:22" x14ac:dyDescent="0.4">
      <c r="A40" t="str">
        <f>'Oct-Nov Event'!AA15</f>
        <v>Budget</v>
      </c>
      <c r="B40" t="str">
        <f>'Oct-Nov Event'!AB15</f>
        <v>6040-000000</v>
      </c>
      <c r="C40">
        <f>'Oct-Nov Event'!AC15</f>
        <v>160</v>
      </c>
      <c r="D40" s="37" t="str">
        <f>'Oct-Nov Event'!AD15</f>
        <v>035</v>
      </c>
      <c r="E40" s="37"/>
      <c r="H40">
        <f>'Oct-Nov Event'!AG15</f>
        <v>110</v>
      </c>
      <c r="I40" t="str">
        <f>'Oct-Nov Event'!AH15</f>
        <v>USD</v>
      </c>
      <c r="J40" s="211">
        <f>'Oct-Nov Event'!AI15</f>
        <v>0</v>
      </c>
      <c r="K40" s="211">
        <f>'Oct-Nov Event'!AJ15</f>
        <v>0</v>
      </c>
      <c r="L40" s="211">
        <f>'Oct-Nov Event'!AK15</f>
        <v>0</v>
      </c>
      <c r="M40" s="211">
        <f>'Oct-Nov Event'!AL15</f>
        <v>0</v>
      </c>
      <c r="N40" s="211">
        <f>'Oct-Nov Event'!AM15</f>
        <v>0</v>
      </c>
      <c r="O40" s="211">
        <f>'Oct-Nov Event'!AN15</f>
        <v>0</v>
      </c>
      <c r="P40" s="211">
        <f>'Oct-Nov Event'!AO15</f>
        <v>0</v>
      </c>
      <c r="Q40" s="211">
        <f>'Oct-Nov Event'!AP15</f>
        <v>0</v>
      </c>
      <c r="R40" s="211">
        <f>'Oct-Nov Event'!AQ15</f>
        <v>0</v>
      </c>
      <c r="S40" s="211">
        <f>'Oct-Nov Event'!AR15</f>
        <v>0</v>
      </c>
      <c r="T40" s="211">
        <f>'Oct-Nov Event'!AS15</f>
        <v>0</v>
      </c>
      <c r="U40" s="211">
        <f>'Oct-Nov Event'!AT15</f>
        <v>0</v>
      </c>
      <c r="V40" s="211">
        <f t="shared" si="1"/>
        <v>0</v>
      </c>
    </row>
    <row r="41" spans="1:22" x14ac:dyDescent="0.4">
      <c r="A41" t="str">
        <f>'Oct-Nov Event'!AA16</f>
        <v>Budget</v>
      </c>
      <c r="B41" t="str">
        <f>'Oct-Nov Event'!AB16</f>
        <v>6010-000000</v>
      </c>
      <c r="C41">
        <f>'Oct-Nov Event'!AC16</f>
        <v>160</v>
      </c>
      <c r="D41" s="37" t="str">
        <f>'Oct-Nov Event'!AD16</f>
        <v>035</v>
      </c>
      <c r="E41" s="37"/>
      <c r="H41">
        <f>'Oct-Nov Event'!AG16</f>
        <v>110</v>
      </c>
      <c r="I41" t="str">
        <f>'Oct-Nov Event'!AH16</f>
        <v>USD</v>
      </c>
      <c r="J41" s="211">
        <f>'Oct-Nov Event'!AI16</f>
        <v>0</v>
      </c>
      <c r="K41" s="211">
        <f>'Oct-Nov Event'!AJ16</f>
        <v>0</v>
      </c>
      <c r="L41" s="211">
        <f>'Oct-Nov Event'!AK16</f>
        <v>0</v>
      </c>
      <c r="M41" s="211">
        <f>'Oct-Nov Event'!AL16</f>
        <v>0</v>
      </c>
      <c r="N41" s="211">
        <f>'Oct-Nov Event'!AM16</f>
        <v>0</v>
      </c>
      <c r="O41" s="211">
        <f>'Oct-Nov Event'!AN16</f>
        <v>0</v>
      </c>
      <c r="P41" s="211">
        <f>'Oct-Nov Event'!AO16</f>
        <v>0</v>
      </c>
      <c r="Q41" s="211">
        <f>'Oct-Nov Event'!AP16</f>
        <v>0</v>
      </c>
      <c r="R41" s="211">
        <f>'Oct-Nov Event'!AQ16</f>
        <v>0</v>
      </c>
      <c r="S41" s="211">
        <f>'Oct-Nov Event'!AR16</f>
        <v>0</v>
      </c>
      <c r="T41" s="211">
        <f>'Oct-Nov Event'!AS16</f>
        <v>0</v>
      </c>
      <c r="U41" s="211">
        <f>'Oct-Nov Event'!AT16</f>
        <v>0</v>
      </c>
      <c r="V41" s="211">
        <f t="shared" si="1"/>
        <v>0</v>
      </c>
    </row>
    <row r="42" spans="1:22" x14ac:dyDescent="0.4">
      <c r="A42" t="str">
        <f>'Oct-Nov Event'!AA17</f>
        <v>Budget</v>
      </c>
      <c r="B42" t="str">
        <f>'Oct-Nov Event'!AB17</f>
        <v>6020-000000</v>
      </c>
      <c r="C42">
        <f>'Oct-Nov Event'!AC17</f>
        <v>160</v>
      </c>
      <c r="D42" s="37" t="str">
        <f>'Oct-Nov Event'!AD17</f>
        <v>035</v>
      </c>
      <c r="E42" s="37"/>
      <c r="H42">
        <f>'Oct-Nov Event'!AG17</f>
        <v>110</v>
      </c>
      <c r="I42" t="str">
        <f>'Oct-Nov Event'!AH17</f>
        <v>USD</v>
      </c>
      <c r="J42" s="211">
        <f>'Oct-Nov Event'!AI17</f>
        <v>0</v>
      </c>
      <c r="K42" s="211">
        <f>'Oct-Nov Event'!AJ17</f>
        <v>0</v>
      </c>
      <c r="L42" s="211">
        <f>'Oct-Nov Event'!AK17</f>
        <v>0</v>
      </c>
      <c r="M42" s="211">
        <f>'Oct-Nov Event'!AL17</f>
        <v>0</v>
      </c>
      <c r="N42" s="211">
        <f>'Oct-Nov Event'!AM17</f>
        <v>0</v>
      </c>
      <c r="O42" s="211">
        <f>'Oct-Nov Event'!AN17</f>
        <v>0</v>
      </c>
      <c r="P42" s="211">
        <f>'Oct-Nov Event'!AO17</f>
        <v>0</v>
      </c>
      <c r="Q42" s="211">
        <f>'Oct-Nov Event'!AP17</f>
        <v>0</v>
      </c>
      <c r="R42" s="211">
        <f>'Oct-Nov Event'!AQ17</f>
        <v>0</v>
      </c>
      <c r="S42" s="211">
        <f>'Oct-Nov Event'!AR17</f>
        <v>0</v>
      </c>
      <c r="T42" s="211">
        <f>'Oct-Nov Event'!AS17</f>
        <v>0</v>
      </c>
      <c r="U42" s="211">
        <f>'Oct-Nov Event'!AT17</f>
        <v>0</v>
      </c>
      <c r="V42" s="211">
        <f t="shared" si="1"/>
        <v>0</v>
      </c>
    </row>
    <row r="43" spans="1:22" x14ac:dyDescent="0.4">
      <c r="A43" t="str">
        <f>'Oct-Nov Event'!AA21</f>
        <v>Budget</v>
      </c>
      <c r="B43" t="str">
        <f>'Oct-Nov Event'!AB21</f>
        <v>7004-000000</v>
      </c>
      <c r="C43">
        <f>'Oct-Nov Event'!AC21</f>
        <v>160</v>
      </c>
      <c r="D43" s="37" t="str">
        <f>'Oct-Nov Event'!AD21</f>
        <v>035</v>
      </c>
      <c r="E43" s="37"/>
      <c r="H43">
        <f>'Oct-Nov Event'!AG21</f>
        <v>110</v>
      </c>
      <c r="I43" t="str">
        <f>'Oct-Nov Event'!AH21</f>
        <v>USD</v>
      </c>
      <c r="J43" s="211">
        <f>'Oct-Nov Event'!AI21</f>
        <v>0</v>
      </c>
      <c r="K43" s="211">
        <f>'Oct-Nov Event'!AJ21</f>
        <v>0</v>
      </c>
      <c r="L43" s="211">
        <f>'Oct-Nov Event'!AK21</f>
        <v>0</v>
      </c>
      <c r="M43" s="211">
        <f>'Oct-Nov Event'!AL21</f>
        <v>0</v>
      </c>
      <c r="N43" s="211">
        <f>'Oct-Nov Event'!AM21</f>
        <v>0</v>
      </c>
      <c r="O43" s="211">
        <f>'Oct-Nov Event'!AN21</f>
        <v>0</v>
      </c>
      <c r="P43" s="211">
        <f>'Oct-Nov Event'!AO21</f>
        <v>0</v>
      </c>
      <c r="Q43" s="211">
        <f>'Oct-Nov Event'!AP21</f>
        <v>0</v>
      </c>
      <c r="R43" s="211">
        <f>'Oct-Nov Event'!AQ21</f>
        <v>0</v>
      </c>
      <c r="S43" s="211">
        <f>'Oct-Nov Event'!AR21</f>
        <v>0</v>
      </c>
      <c r="T43" s="211">
        <f>'Oct-Nov Event'!AS21</f>
        <v>0</v>
      </c>
      <c r="U43" s="211">
        <f>'Oct-Nov Event'!AT21</f>
        <v>0</v>
      </c>
      <c r="V43" s="211">
        <f t="shared" ref="V43:V62" si="2">SUM(J43:U43)</f>
        <v>0</v>
      </c>
    </row>
    <row r="44" spans="1:22" x14ac:dyDescent="0.4">
      <c r="A44" t="str">
        <f>'Oct-Nov Event'!AA22</f>
        <v>Budget</v>
      </c>
      <c r="B44" t="str">
        <f>'Oct-Nov Event'!AB22</f>
        <v>7008-000000</v>
      </c>
      <c r="C44">
        <f>'Oct-Nov Event'!AC22</f>
        <v>160</v>
      </c>
      <c r="D44" s="37" t="str">
        <f>'Oct-Nov Event'!AD22</f>
        <v>035</v>
      </c>
      <c r="E44" s="37"/>
      <c r="H44">
        <f>'Oct-Nov Event'!AG22</f>
        <v>110</v>
      </c>
      <c r="I44" t="str">
        <f>'Oct-Nov Event'!AH22</f>
        <v>USD</v>
      </c>
      <c r="J44" s="211">
        <f>'Oct-Nov Event'!AI22</f>
        <v>0</v>
      </c>
      <c r="K44" s="211">
        <f>'Oct-Nov Event'!AJ22</f>
        <v>0</v>
      </c>
      <c r="L44" s="211">
        <f>'Oct-Nov Event'!AK22</f>
        <v>0</v>
      </c>
      <c r="M44" s="211">
        <f>'Oct-Nov Event'!AL22</f>
        <v>0</v>
      </c>
      <c r="N44" s="211">
        <f>'Oct-Nov Event'!AM22</f>
        <v>0</v>
      </c>
      <c r="O44" s="211">
        <f>'Oct-Nov Event'!AN22</f>
        <v>0</v>
      </c>
      <c r="P44" s="211">
        <f>'Oct-Nov Event'!AO22</f>
        <v>0</v>
      </c>
      <c r="Q44" s="211">
        <f>'Oct-Nov Event'!AP22</f>
        <v>0</v>
      </c>
      <c r="R44" s="211">
        <f>'Oct-Nov Event'!AQ22</f>
        <v>0</v>
      </c>
      <c r="S44" s="211">
        <f>'Oct-Nov Event'!AR22</f>
        <v>0</v>
      </c>
      <c r="T44" s="211">
        <f>'Oct-Nov Event'!AS22</f>
        <v>0</v>
      </c>
      <c r="U44" s="211">
        <f>'Oct-Nov Event'!AT22</f>
        <v>0</v>
      </c>
      <c r="V44" s="211">
        <f t="shared" si="2"/>
        <v>0</v>
      </c>
    </row>
    <row r="45" spans="1:22" x14ac:dyDescent="0.4">
      <c r="A45" t="str">
        <f>'Oct-Nov Event'!AA23</f>
        <v>Budget</v>
      </c>
      <c r="B45" t="str">
        <f>'Oct-Nov Event'!AB23</f>
        <v>7010-000000</v>
      </c>
      <c r="C45">
        <f>'Oct-Nov Event'!AC23</f>
        <v>160</v>
      </c>
      <c r="D45" s="37" t="str">
        <f>'Oct-Nov Event'!AD23</f>
        <v>035</v>
      </c>
      <c r="E45" s="37"/>
      <c r="H45">
        <f>'Oct-Nov Event'!AG23</f>
        <v>110</v>
      </c>
      <c r="I45" t="str">
        <f>'Oct-Nov Event'!AH23</f>
        <v>USD</v>
      </c>
      <c r="J45" s="211">
        <f>'Oct-Nov Event'!AI23</f>
        <v>0</v>
      </c>
      <c r="K45" s="211">
        <f>'Oct-Nov Event'!AJ23</f>
        <v>0</v>
      </c>
      <c r="L45" s="211">
        <f>'Oct-Nov Event'!AK23</f>
        <v>0</v>
      </c>
      <c r="M45" s="211">
        <f>'Oct-Nov Event'!AL23</f>
        <v>0</v>
      </c>
      <c r="N45" s="211">
        <f>'Oct-Nov Event'!AM23</f>
        <v>0</v>
      </c>
      <c r="O45" s="211">
        <f>'Oct-Nov Event'!AN23</f>
        <v>0</v>
      </c>
      <c r="P45" s="211">
        <f>'Oct-Nov Event'!AO23</f>
        <v>0</v>
      </c>
      <c r="Q45" s="211">
        <f>'Oct-Nov Event'!AP23</f>
        <v>0</v>
      </c>
      <c r="R45" s="211">
        <f>'Oct-Nov Event'!AQ23</f>
        <v>0</v>
      </c>
      <c r="S45" s="211">
        <f>'Oct-Nov Event'!AR23</f>
        <v>0</v>
      </c>
      <c r="T45" s="211">
        <f>'Oct-Nov Event'!AS23</f>
        <v>0</v>
      </c>
      <c r="U45" s="211">
        <f>'Oct-Nov Event'!AT23</f>
        <v>0</v>
      </c>
      <c r="V45" s="211">
        <f t="shared" si="2"/>
        <v>0</v>
      </c>
    </row>
    <row r="46" spans="1:22" x14ac:dyDescent="0.4">
      <c r="A46" t="str">
        <f>'Oct-Nov Event'!AA24</f>
        <v>Budget</v>
      </c>
      <c r="B46" t="str">
        <f>'Oct-Nov Event'!AB24</f>
        <v>7012-000000</v>
      </c>
      <c r="C46">
        <f>'Oct-Nov Event'!AC24</f>
        <v>160</v>
      </c>
      <c r="D46" s="37" t="str">
        <f>'Oct-Nov Event'!AD24</f>
        <v>035</v>
      </c>
      <c r="E46" s="37"/>
      <c r="H46">
        <f>'Oct-Nov Event'!AG24</f>
        <v>110</v>
      </c>
      <c r="I46" t="str">
        <f>'Oct-Nov Event'!AH24</f>
        <v>USD</v>
      </c>
      <c r="J46" s="211">
        <f>'Oct-Nov Event'!AI24</f>
        <v>0</v>
      </c>
      <c r="K46" s="211">
        <f>'Oct-Nov Event'!AJ24</f>
        <v>0</v>
      </c>
      <c r="L46" s="211">
        <f>'Oct-Nov Event'!AK24</f>
        <v>0</v>
      </c>
      <c r="M46" s="211">
        <f>'Oct-Nov Event'!AL24</f>
        <v>0</v>
      </c>
      <c r="N46" s="211">
        <f>'Oct-Nov Event'!AM24</f>
        <v>0</v>
      </c>
      <c r="O46" s="211">
        <f>'Oct-Nov Event'!AN24</f>
        <v>0</v>
      </c>
      <c r="P46" s="211">
        <f>'Oct-Nov Event'!AO24</f>
        <v>0</v>
      </c>
      <c r="Q46" s="211">
        <f>'Oct-Nov Event'!AP24</f>
        <v>0</v>
      </c>
      <c r="R46" s="211">
        <f>'Oct-Nov Event'!AQ24</f>
        <v>0</v>
      </c>
      <c r="S46" s="211">
        <f>'Oct-Nov Event'!AR24</f>
        <v>0</v>
      </c>
      <c r="T46" s="211">
        <f>'Oct-Nov Event'!AS24</f>
        <v>0</v>
      </c>
      <c r="U46" s="211">
        <f>'Oct-Nov Event'!AT24</f>
        <v>0</v>
      </c>
      <c r="V46" s="211">
        <f t="shared" si="2"/>
        <v>0</v>
      </c>
    </row>
    <row r="47" spans="1:22" x14ac:dyDescent="0.4">
      <c r="A47" t="str">
        <f>'Oct-Nov Event'!AA25</f>
        <v>Budget</v>
      </c>
      <c r="B47" t="str">
        <f>'Oct-Nov Event'!AB25</f>
        <v>7014-000000</v>
      </c>
      <c r="C47">
        <f>'Oct-Nov Event'!AC25</f>
        <v>160</v>
      </c>
      <c r="D47" s="37" t="str">
        <f>'Oct-Nov Event'!AD25</f>
        <v>035</v>
      </c>
      <c r="E47" s="37"/>
      <c r="H47">
        <f>'Oct-Nov Event'!AG25</f>
        <v>110</v>
      </c>
      <c r="I47" t="str">
        <f>'Oct-Nov Event'!AH25</f>
        <v>USD</v>
      </c>
      <c r="J47" s="211">
        <f>'Oct-Nov Event'!AI25</f>
        <v>0</v>
      </c>
      <c r="K47" s="211">
        <f>'Oct-Nov Event'!AJ25</f>
        <v>0</v>
      </c>
      <c r="L47" s="211">
        <f>'Oct-Nov Event'!AK25</f>
        <v>0</v>
      </c>
      <c r="M47" s="211">
        <f>'Oct-Nov Event'!AL25</f>
        <v>0</v>
      </c>
      <c r="N47" s="211">
        <f>'Oct-Nov Event'!AM25</f>
        <v>0</v>
      </c>
      <c r="O47" s="211">
        <f>'Oct-Nov Event'!AN25</f>
        <v>0</v>
      </c>
      <c r="P47" s="211">
        <f>'Oct-Nov Event'!AO25</f>
        <v>0</v>
      </c>
      <c r="Q47" s="211">
        <f>'Oct-Nov Event'!AP25</f>
        <v>0</v>
      </c>
      <c r="R47" s="211">
        <f>'Oct-Nov Event'!AQ25</f>
        <v>0</v>
      </c>
      <c r="S47" s="211">
        <f>'Oct-Nov Event'!AR25</f>
        <v>0</v>
      </c>
      <c r="T47" s="211">
        <f>'Oct-Nov Event'!AS25</f>
        <v>0</v>
      </c>
      <c r="U47" s="211">
        <f>'Oct-Nov Event'!AT25</f>
        <v>0</v>
      </c>
      <c r="V47" s="211">
        <f t="shared" si="2"/>
        <v>0</v>
      </c>
    </row>
    <row r="48" spans="1:22" x14ac:dyDescent="0.4">
      <c r="A48" t="str">
        <f>'Oct-Nov Event'!AA26</f>
        <v>Budget</v>
      </c>
      <c r="B48" t="str">
        <f>'Oct-Nov Event'!AB26</f>
        <v>7016-000000</v>
      </c>
      <c r="C48">
        <f>'Oct-Nov Event'!AC26</f>
        <v>160</v>
      </c>
      <c r="D48" s="37" t="str">
        <f>'Oct-Nov Event'!AD26</f>
        <v>035</v>
      </c>
      <c r="E48" s="37"/>
      <c r="H48">
        <f>'Oct-Nov Event'!AG26</f>
        <v>110</v>
      </c>
      <c r="I48" t="str">
        <f>'Oct-Nov Event'!AH26</f>
        <v>USD</v>
      </c>
      <c r="J48" s="211">
        <f>'Oct-Nov Event'!AI26</f>
        <v>0</v>
      </c>
      <c r="K48" s="211">
        <f>'Oct-Nov Event'!AJ26</f>
        <v>0</v>
      </c>
      <c r="L48" s="211">
        <f>'Oct-Nov Event'!AK26</f>
        <v>0</v>
      </c>
      <c r="M48" s="211">
        <f>'Oct-Nov Event'!AL26</f>
        <v>0</v>
      </c>
      <c r="N48" s="211">
        <f>'Oct-Nov Event'!AM26</f>
        <v>0</v>
      </c>
      <c r="O48" s="211">
        <f>'Oct-Nov Event'!AN26</f>
        <v>0</v>
      </c>
      <c r="P48" s="211">
        <f>'Oct-Nov Event'!AO26</f>
        <v>0</v>
      </c>
      <c r="Q48" s="211">
        <f>'Oct-Nov Event'!AP26</f>
        <v>0</v>
      </c>
      <c r="R48" s="211">
        <f>'Oct-Nov Event'!AQ26</f>
        <v>0</v>
      </c>
      <c r="S48" s="211">
        <f>'Oct-Nov Event'!AR26</f>
        <v>0</v>
      </c>
      <c r="T48" s="211">
        <f>'Oct-Nov Event'!AS26</f>
        <v>0</v>
      </c>
      <c r="U48" s="211">
        <f>'Oct-Nov Event'!AT26</f>
        <v>0</v>
      </c>
      <c r="V48" s="211">
        <f t="shared" si="2"/>
        <v>0</v>
      </c>
    </row>
    <row r="49" spans="1:22" x14ac:dyDescent="0.4">
      <c r="A49" t="str">
        <f>'Oct-Nov Event'!AA27</f>
        <v>Budget</v>
      </c>
      <c r="B49" t="str">
        <f>'Oct-Nov Event'!AB27</f>
        <v>7018-000000</v>
      </c>
      <c r="C49">
        <f>'Oct-Nov Event'!AC27</f>
        <v>160</v>
      </c>
      <c r="D49" s="37" t="str">
        <f>'Oct-Nov Event'!AD27</f>
        <v>035</v>
      </c>
      <c r="E49" s="37"/>
      <c r="H49">
        <f>'Oct-Nov Event'!AG27</f>
        <v>110</v>
      </c>
      <c r="I49" t="str">
        <f>'Oct-Nov Event'!AH27</f>
        <v>USD</v>
      </c>
      <c r="J49" s="211">
        <f>'Oct-Nov Event'!AI27</f>
        <v>0</v>
      </c>
      <c r="K49" s="211">
        <f>'Oct-Nov Event'!AJ27</f>
        <v>0</v>
      </c>
      <c r="L49" s="211">
        <f>'Oct-Nov Event'!AK27</f>
        <v>0</v>
      </c>
      <c r="M49" s="211">
        <f>'Oct-Nov Event'!AL27</f>
        <v>0</v>
      </c>
      <c r="N49" s="211">
        <f>'Oct-Nov Event'!AM27</f>
        <v>0</v>
      </c>
      <c r="O49" s="211">
        <f>'Oct-Nov Event'!AN27</f>
        <v>0</v>
      </c>
      <c r="P49" s="211">
        <f>'Oct-Nov Event'!AO27</f>
        <v>0</v>
      </c>
      <c r="Q49" s="211">
        <f>'Oct-Nov Event'!AP27</f>
        <v>0</v>
      </c>
      <c r="R49" s="211">
        <f>'Oct-Nov Event'!AQ27</f>
        <v>0</v>
      </c>
      <c r="S49" s="211">
        <f>'Oct-Nov Event'!AR27</f>
        <v>0</v>
      </c>
      <c r="T49" s="211">
        <f>'Oct-Nov Event'!AS27</f>
        <v>0</v>
      </c>
      <c r="U49" s="211">
        <f>'Oct-Nov Event'!AT27</f>
        <v>0</v>
      </c>
      <c r="V49" s="211">
        <f t="shared" si="2"/>
        <v>0</v>
      </c>
    </row>
    <row r="50" spans="1:22" x14ac:dyDescent="0.4">
      <c r="A50" t="str">
        <f>'Oct-Nov Event'!AA28</f>
        <v>Budget</v>
      </c>
      <c r="B50" t="str">
        <f>'Oct-Nov Event'!AB28</f>
        <v>7020-000000</v>
      </c>
      <c r="C50">
        <f>'Oct-Nov Event'!AC28</f>
        <v>160</v>
      </c>
      <c r="D50" s="37" t="str">
        <f>'Oct-Nov Event'!AD28</f>
        <v>035</v>
      </c>
      <c r="E50" s="37"/>
      <c r="H50">
        <f>'Oct-Nov Event'!AG28</f>
        <v>110</v>
      </c>
      <c r="I50" t="str">
        <f>'Oct-Nov Event'!AH28</f>
        <v>USD</v>
      </c>
      <c r="J50" s="211">
        <f>'Oct-Nov Event'!AI28</f>
        <v>0</v>
      </c>
      <c r="K50" s="211">
        <f>'Oct-Nov Event'!AJ28</f>
        <v>0</v>
      </c>
      <c r="L50" s="211">
        <f>'Oct-Nov Event'!AK28</f>
        <v>0</v>
      </c>
      <c r="M50" s="211">
        <f>'Oct-Nov Event'!AL28</f>
        <v>0</v>
      </c>
      <c r="N50" s="211">
        <f>'Oct-Nov Event'!AM28</f>
        <v>0</v>
      </c>
      <c r="O50" s="211">
        <f>'Oct-Nov Event'!AN28</f>
        <v>0</v>
      </c>
      <c r="P50" s="211">
        <f>'Oct-Nov Event'!AO28</f>
        <v>0</v>
      </c>
      <c r="Q50" s="211">
        <f>'Oct-Nov Event'!AP28</f>
        <v>0</v>
      </c>
      <c r="R50" s="211">
        <f>'Oct-Nov Event'!AQ28</f>
        <v>0</v>
      </c>
      <c r="S50" s="211">
        <f>'Oct-Nov Event'!AR28</f>
        <v>0</v>
      </c>
      <c r="T50" s="211">
        <f>'Oct-Nov Event'!AS28</f>
        <v>0</v>
      </c>
      <c r="U50" s="211">
        <f>'Oct-Nov Event'!AT28</f>
        <v>0</v>
      </c>
      <c r="V50" s="211">
        <f t="shared" si="2"/>
        <v>0</v>
      </c>
    </row>
    <row r="51" spans="1:22" x14ac:dyDescent="0.4">
      <c r="A51" t="str">
        <f>'Oct-Nov Event'!AA29</f>
        <v>Budget</v>
      </c>
      <c r="B51" t="str">
        <f>'Oct-Nov Event'!AB29</f>
        <v>7022-000000</v>
      </c>
      <c r="C51">
        <f>'Oct-Nov Event'!AC29</f>
        <v>160</v>
      </c>
      <c r="D51" s="37" t="str">
        <f>'Oct-Nov Event'!AD29</f>
        <v>035</v>
      </c>
      <c r="E51" s="37"/>
      <c r="H51">
        <f>'Oct-Nov Event'!AG29</f>
        <v>110</v>
      </c>
      <c r="I51" t="str">
        <f>'Oct-Nov Event'!AH29</f>
        <v>USD</v>
      </c>
      <c r="J51" s="211">
        <f>'Oct-Nov Event'!AI29</f>
        <v>0</v>
      </c>
      <c r="K51" s="211">
        <f>'Oct-Nov Event'!AJ29</f>
        <v>0</v>
      </c>
      <c r="L51" s="211">
        <f>'Oct-Nov Event'!AK29</f>
        <v>0</v>
      </c>
      <c r="M51" s="211">
        <f>'Oct-Nov Event'!AL29</f>
        <v>0</v>
      </c>
      <c r="N51" s="211">
        <f>'Oct-Nov Event'!AM29</f>
        <v>0</v>
      </c>
      <c r="O51" s="211">
        <f>'Oct-Nov Event'!AN29</f>
        <v>0</v>
      </c>
      <c r="P51" s="211">
        <f>'Oct-Nov Event'!AO29</f>
        <v>0</v>
      </c>
      <c r="Q51" s="211">
        <f>'Oct-Nov Event'!AP29</f>
        <v>0</v>
      </c>
      <c r="R51" s="211">
        <f>'Oct-Nov Event'!AQ29</f>
        <v>0</v>
      </c>
      <c r="S51" s="211">
        <f>'Oct-Nov Event'!AR29</f>
        <v>0</v>
      </c>
      <c r="T51" s="211">
        <f>'Oct-Nov Event'!AS29</f>
        <v>0</v>
      </c>
      <c r="U51" s="211">
        <f>'Oct-Nov Event'!AT29</f>
        <v>0</v>
      </c>
      <c r="V51" s="211">
        <f t="shared" si="2"/>
        <v>0</v>
      </c>
    </row>
    <row r="52" spans="1:22" x14ac:dyDescent="0.4">
      <c r="A52" t="str">
        <f>'Oct-Nov Event'!AA30</f>
        <v>Budget</v>
      </c>
      <c r="B52" t="str">
        <f>'Oct-Nov Event'!AB30</f>
        <v>7030-000000</v>
      </c>
      <c r="C52">
        <f>'Oct-Nov Event'!AC30</f>
        <v>160</v>
      </c>
      <c r="D52" s="37" t="str">
        <f>'Oct-Nov Event'!AD30</f>
        <v>035</v>
      </c>
      <c r="E52" s="37"/>
      <c r="H52">
        <f>'Oct-Nov Event'!AG30</f>
        <v>110</v>
      </c>
      <c r="I52" t="str">
        <f>'Oct-Nov Event'!AH30</f>
        <v>USD</v>
      </c>
      <c r="J52" s="211">
        <f>'Oct-Nov Event'!AI30</f>
        <v>0</v>
      </c>
      <c r="K52" s="211">
        <f>'Oct-Nov Event'!AJ30</f>
        <v>0</v>
      </c>
      <c r="L52" s="211">
        <f>'Oct-Nov Event'!AK30</f>
        <v>0</v>
      </c>
      <c r="M52" s="211">
        <f>'Oct-Nov Event'!AL30</f>
        <v>0</v>
      </c>
      <c r="N52" s="211">
        <f>'Oct-Nov Event'!AM30</f>
        <v>0</v>
      </c>
      <c r="O52" s="211">
        <f>'Oct-Nov Event'!AN30</f>
        <v>0</v>
      </c>
      <c r="P52" s="211">
        <f>'Oct-Nov Event'!AO30</f>
        <v>0</v>
      </c>
      <c r="Q52" s="211">
        <f>'Oct-Nov Event'!AP30</f>
        <v>0</v>
      </c>
      <c r="R52" s="211">
        <f>'Oct-Nov Event'!AQ30</f>
        <v>0</v>
      </c>
      <c r="S52" s="211">
        <f>'Oct-Nov Event'!AR30</f>
        <v>0</v>
      </c>
      <c r="T52" s="211">
        <f>'Oct-Nov Event'!AS30</f>
        <v>0</v>
      </c>
      <c r="U52" s="211">
        <f>'Oct-Nov Event'!AT30</f>
        <v>0</v>
      </c>
      <c r="V52" s="211">
        <f t="shared" si="2"/>
        <v>0</v>
      </c>
    </row>
    <row r="53" spans="1:22" x14ac:dyDescent="0.4">
      <c r="A53" t="str">
        <f>'Oct-Nov Event'!AA31</f>
        <v>Budget</v>
      </c>
      <c r="B53" t="str">
        <f>'Oct-Nov Event'!AB31</f>
        <v>7042-000000</v>
      </c>
      <c r="C53">
        <f>'Oct-Nov Event'!AC31</f>
        <v>160</v>
      </c>
      <c r="D53" s="37" t="str">
        <f>'Oct-Nov Event'!AD31</f>
        <v>035</v>
      </c>
      <c r="E53" s="37"/>
      <c r="H53">
        <f>'Oct-Nov Event'!AG31</f>
        <v>110</v>
      </c>
      <c r="I53" t="str">
        <f>'Oct-Nov Event'!AH31</f>
        <v>USD</v>
      </c>
      <c r="J53" s="211">
        <f>'Oct-Nov Event'!AI31</f>
        <v>0</v>
      </c>
      <c r="K53" s="211">
        <f>'Oct-Nov Event'!AJ31</f>
        <v>0</v>
      </c>
      <c r="L53" s="211">
        <f>'Oct-Nov Event'!AK31</f>
        <v>0</v>
      </c>
      <c r="M53" s="211">
        <f>'Oct-Nov Event'!AL31</f>
        <v>0</v>
      </c>
      <c r="N53" s="211">
        <f>'Oct-Nov Event'!AM31</f>
        <v>0</v>
      </c>
      <c r="O53" s="211">
        <f>'Oct-Nov Event'!AN31</f>
        <v>0</v>
      </c>
      <c r="P53" s="211">
        <f>'Oct-Nov Event'!AO31</f>
        <v>0</v>
      </c>
      <c r="Q53" s="211">
        <f>'Oct-Nov Event'!AP31</f>
        <v>0</v>
      </c>
      <c r="R53" s="211">
        <f>'Oct-Nov Event'!AQ31</f>
        <v>0</v>
      </c>
      <c r="S53" s="211">
        <f>'Oct-Nov Event'!AR31</f>
        <v>0</v>
      </c>
      <c r="T53" s="211">
        <f>'Oct-Nov Event'!AS31</f>
        <v>0</v>
      </c>
      <c r="U53" s="211">
        <f>'Oct-Nov Event'!AT31</f>
        <v>0</v>
      </c>
      <c r="V53" s="211">
        <f t="shared" si="2"/>
        <v>0</v>
      </c>
    </row>
    <row r="54" spans="1:22" x14ac:dyDescent="0.4">
      <c r="A54" t="str">
        <f>'Oct-Nov Event'!AA32</f>
        <v>Budget</v>
      </c>
      <c r="B54" t="str">
        <f>'Oct-Nov Event'!AB32</f>
        <v>7048-000000</v>
      </c>
      <c r="C54">
        <f>'Oct-Nov Event'!AC32</f>
        <v>160</v>
      </c>
      <c r="D54" s="37" t="str">
        <f>'Oct-Nov Event'!AD32</f>
        <v>035</v>
      </c>
      <c r="E54" s="37"/>
      <c r="H54">
        <f>'Oct-Nov Event'!AG32</f>
        <v>110</v>
      </c>
      <c r="I54" t="str">
        <f>'Oct-Nov Event'!AH32</f>
        <v>USD</v>
      </c>
      <c r="J54" s="211">
        <f>'Oct-Nov Event'!AI32</f>
        <v>0</v>
      </c>
      <c r="K54" s="211">
        <f>'Oct-Nov Event'!AJ32</f>
        <v>0</v>
      </c>
      <c r="L54" s="211">
        <f>'Oct-Nov Event'!AK32</f>
        <v>0</v>
      </c>
      <c r="M54" s="211">
        <f>'Oct-Nov Event'!AL32</f>
        <v>0</v>
      </c>
      <c r="N54" s="211">
        <f>'Oct-Nov Event'!AM32</f>
        <v>0</v>
      </c>
      <c r="O54" s="211">
        <f>'Oct-Nov Event'!AN32</f>
        <v>0</v>
      </c>
      <c r="P54" s="211">
        <f>'Oct-Nov Event'!AO32</f>
        <v>0</v>
      </c>
      <c r="Q54" s="211">
        <f>'Oct-Nov Event'!AP32</f>
        <v>0</v>
      </c>
      <c r="R54" s="211">
        <f>'Oct-Nov Event'!AQ32</f>
        <v>0</v>
      </c>
      <c r="S54" s="211">
        <f>'Oct-Nov Event'!AR32</f>
        <v>0</v>
      </c>
      <c r="T54" s="211">
        <f>'Oct-Nov Event'!AS32</f>
        <v>0</v>
      </c>
      <c r="U54" s="211">
        <f>'Oct-Nov Event'!AT32</f>
        <v>0</v>
      </c>
      <c r="V54" s="211">
        <f t="shared" si="2"/>
        <v>0</v>
      </c>
    </row>
    <row r="55" spans="1:22" x14ac:dyDescent="0.4">
      <c r="A55" t="str">
        <f>'Oct-Nov Event'!AA33</f>
        <v>Budget</v>
      </c>
      <c r="B55" t="str">
        <f>'Oct-Nov Event'!AB33</f>
        <v>7070-000000</v>
      </c>
      <c r="C55">
        <f>'Oct-Nov Event'!AC33</f>
        <v>160</v>
      </c>
      <c r="D55" s="37" t="str">
        <f>'Oct-Nov Event'!AD33</f>
        <v>035</v>
      </c>
      <c r="E55" s="37"/>
      <c r="H55">
        <f>'Oct-Nov Event'!AG33</f>
        <v>110</v>
      </c>
      <c r="I55" t="str">
        <f>'Oct-Nov Event'!AH33</f>
        <v>USD</v>
      </c>
      <c r="J55" s="211">
        <f>'Oct-Nov Event'!AI33</f>
        <v>0</v>
      </c>
      <c r="K55" s="211">
        <f>'Oct-Nov Event'!AJ33</f>
        <v>0</v>
      </c>
      <c r="L55" s="211">
        <f>'Oct-Nov Event'!AK33</f>
        <v>0</v>
      </c>
      <c r="M55" s="211">
        <f>'Oct-Nov Event'!AL33</f>
        <v>0</v>
      </c>
      <c r="N55" s="211">
        <f>'Oct-Nov Event'!AM33</f>
        <v>0</v>
      </c>
      <c r="O55" s="211">
        <f>'Oct-Nov Event'!AN33</f>
        <v>0</v>
      </c>
      <c r="P55" s="211">
        <f>'Oct-Nov Event'!AO33</f>
        <v>0</v>
      </c>
      <c r="Q55" s="211">
        <f>'Oct-Nov Event'!AP33</f>
        <v>0</v>
      </c>
      <c r="R55" s="211">
        <f>'Oct-Nov Event'!AQ33</f>
        <v>0</v>
      </c>
      <c r="S55" s="211">
        <f>'Oct-Nov Event'!AR33</f>
        <v>0</v>
      </c>
      <c r="T55" s="211">
        <f>'Oct-Nov Event'!AS33</f>
        <v>0</v>
      </c>
      <c r="U55" s="211">
        <f>'Oct-Nov Event'!AT33</f>
        <v>0</v>
      </c>
      <c r="V55" s="211">
        <f t="shared" si="2"/>
        <v>0</v>
      </c>
    </row>
    <row r="56" spans="1:22" x14ac:dyDescent="0.4">
      <c r="A56" t="str">
        <f>'Oct-Nov Event'!AA34</f>
        <v>Budget</v>
      </c>
      <c r="B56" t="str">
        <f>'Oct-Nov Event'!AB34</f>
        <v>7072-000000</v>
      </c>
      <c r="C56">
        <f>'Oct-Nov Event'!AC34</f>
        <v>160</v>
      </c>
      <c r="D56" s="37" t="str">
        <f>'Oct-Nov Event'!AD34</f>
        <v>035</v>
      </c>
      <c r="E56" s="37"/>
      <c r="H56">
        <f>'Oct-Nov Event'!AG34</f>
        <v>110</v>
      </c>
      <c r="I56" t="str">
        <f>'Oct-Nov Event'!AH34</f>
        <v>USD</v>
      </c>
      <c r="J56" s="211">
        <f>'Oct-Nov Event'!AI34</f>
        <v>0</v>
      </c>
      <c r="K56" s="211">
        <f>'Oct-Nov Event'!AJ34</f>
        <v>0</v>
      </c>
      <c r="L56" s="211">
        <f>'Oct-Nov Event'!AK34</f>
        <v>0</v>
      </c>
      <c r="M56" s="211">
        <f>'Oct-Nov Event'!AL34</f>
        <v>0</v>
      </c>
      <c r="N56" s="211">
        <f>'Oct-Nov Event'!AM34</f>
        <v>0</v>
      </c>
      <c r="O56" s="211">
        <f>'Oct-Nov Event'!AN34</f>
        <v>0</v>
      </c>
      <c r="P56" s="211">
        <f>'Oct-Nov Event'!AO34</f>
        <v>0</v>
      </c>
      <c r="Q56" s="211">
        <f>'Oct-Nov Event'!AP34</f>
        <v>0</v>
      </c>
      <c r="R56" s="211">
        <f>'Oct-Nov Event'!AQ34</f>
        <v>0</v>
      </c>
      <c r="S56" s="211">
        <f>'Oct-Nov Event'!AR34</f>
        <v>0</v>
      </c>
      <c r="T56" s="211">
        <f>'Oct-Nov Event'!AS34</f>
        <v>0</v>
      </c>
      <c r="U56" s="211">
        <f>'Oct-Nov Event'!AT34</f>
        <v>0</v>
      </c>
      <c r="V56" s="211">
        <f t="shared" si="2"/>
        <v>0</v>
      </c>
    </row>
    <row r="57" spans="1:22" x14ac:dyDescent="0.4">
      <c r="A57" t="str">
        <f>'Oct-Nov Event'!AA35</f>
        <v>Budget</v>
      </c>
      <c r="B57" t="str">
        <f>'Oct-Nov Event'!AB35</f>
        <v>7078-000000</v>
      </c>
      <c r="C57">
        <f>'Oct-Nov Event'!AC35</f>
        <v>160</v>
      </c>
      <c r="D57" s="37" t="str">
        <f>'Oct-Nov Event'!AD35</f>
        <v>035</v>
      </c>
      <c r="E57" s="37"/>
      <c r="H57">
        <f>'Oct-Nov Event'!AG35</f>
        <v>110</v>
      </c>
      <c r="I57" t="str">
        <f>'Oct-Nov Event'!AH35</f>
        <v>USD</v>
      </c>
      <c r="J57" s="211">
        <f>'Oct-Nov Event'!AI35</f>
        <v>0</v>
      </c>
      <c r="K57" s="211">
        <f>'Oct-Nov Event'!AJ35</f>
        <v>0</v>
      </c>
      <c r="L57" s="211">
        <f>'Oct-Nov Event'!AK35</f>
        <v>0</v>
      </c>
      <c r="M57" s="211">
        <f>'Oct-Nov Event'!AL35</f>
        <v>0</v>
      </c>
      <c r="N57" s="211">
        <f>'Oct-Nov Event'!AM35</f>
        <v>0</v>
      </c>
      <c r="O57" s="211">
        <f>'Oct-Nov Event'!AN35</f>
        <v>0</v>
      </c>
      <c r="P57" s="211">
        <f>'Oct-Nov Event'!AO35</f>
        <v>0</v>
      </c>
      <c r="Q57" s="211">
        <f>'Oct-Nov Event'!AP35</f>
        <v>0</v>
      </c>
      <c r="R57" s="211">
        <f>'Oct-Nov Event'!AQ35</f>
        <v>0</v>
      </c>
      <c r="S57" s="211">
        <f>'Oct-Nov Event'!AR35</f>
        <v>0</v>
      </c>
      <c r="T57" s="211">
        <f>'Oct-Nov Event'!AS35</f>
        <v>0</v>
      </c>
      <c r="U57" s="211">
        <f>'Oct-Nov Event'!AT35</f>
        <v>0</v>
      </c>
      <c r="V57" s="211">
        <f t="shared" si="2"/>
        <v>0</v>
      </c>
    </row>
    <row r="58" spans="1:22" x14ac:dyDescent="0.4">
      <c r="A58" t="str">
        <f>'Oct-Nov Event'!AA36</f>
        <v>Budget</v>
      </c>
      <c r="B58" t="str">
        <f>'Oct-Nov Event'!AB36</f>
        <v>7080-000000</v>
      </c>
      <c r="C58">
        <f>'Oct-Nov Event'!AC36</f>
        <v>160</v>
      </c>
      <c r="D58" s="37" t="str">
        <f>'Oct-Nov Event'!AD36</f>
        <v>035</v>
      </c>
      <c r="E58" s="37"/>
      <c r="H58">
        <f>'Oct-Nov Event'!AG36</f>
        <v>110</v>
      </c>
      <c r="I58" t="str">
        <f>'Oct-Nov Event'!AH36</f>
        <v>USD</v>
      </c>
      <c r="J58" s="211">
        <f>'Oct-Nov Event'!AI36</f>
        <v>0</v>
      </c>
      <c r="K58" s="211">
        <f>'Oct-Nov Event'!AJ36</f>
        <v>0</v>
      </c>
      <c r="L58" s="211">
        <f>'Oct-Nov Event'!AK36</f>
        <v>0</v>
      </c>
      <c r="M58" s="211">
        <f>'Oct-Nov Event'!AL36</f>
        <v>0</v>
      </c>
      <c r="N58" s="211">
        <f>'Oct-Nov Event'!AM36</f>
        <v>0</v>
      </c>
      <c r="O58" s="211">
        <f>'Oct-Nov Event'!AN36</f>
        <v>0</v>
      </c>
      <c r="P58" s="211">
        <f>'Oct-Nov Event'!AO36</f>
        <v>0</v>
      </c>
      <c r="Q58" s="211">
        <f>'Oct-Nov Event'!AP36</f>
        <v>0</v>
      </c>
      <c r="R58" s="211">
        <f>'Oct-Nov Event'!AQ36</f>
        <v>0</v>
      </c>
      <c r="S58" s="211">
        <f>'Oct-Nov Event'!AR36</f>
        <v>0</v>
      </c>
      <c r="T58" s="211">
        <f>'Oct-Nov Event'!AS36</f>
        <v>0</v>
      </c>
      <c r="U58" s="211">
        <f>'Oct-Nov Event'!AT36</f>
        <v>0</v>
      </c>
      <c r="V58" s="211">
        <f t="shared" si="2"/>
        <v>0</v>
      </c>
    </row>
    <row r="59" spans="1:22" x14ac:dyDescent="0.4">
      <c r="A59" t="str">
        <f>'Oct-Nov Event'!AA37</f>
        <v>Budget</v>
      </c>
      <c r="B59" t="str">
        <f>'Oct-Nov Event'!AB37</f>
        <v>7090-000000</v>
      </c>
      <c r="C59">
        <f>'Oct-Nov Event'!AC37</f>
        <v>160</v>
      </c>
      <c r="D59" s="37" t="str">
        <f>'Oct-Nov Event'!AD37</f>
        <v>035</v>
      </c>
      <c r="E59" s="37"/>
      <c r="H59">
        <f>'Oct-Nov Event'!AG37</f>
        <v>110</v>
      </c>
      <c r="I59" t="str">
        <f>'Oct-Nov Event'!AH37</f>
        <v>USD</v>
      </c>
      <c r="J59" s="211">
        <f>'Oct-Nov Event'!AI37</f>
        <v>0</v>
      </c>
      <c r="K59" s="211">
        <f>'Oct-Nov Event'!AJ37</f>
        <v>0</v>
      </c>
      <c r="L59" s="211">
        <f>'Oct-Nov Event'!AK37</f>
        <v>0</v>
      </c>
      <c r="M59" s="211">
        <f>'Oct-Nov Event'!AL37</f>
        <v>0</v>
      </c>
      <c r="N59" s="211">
        <f>'Oct-Nov Event'!AM37</f>
        <v>0</v>
      </c>
      <c r="O59" s="211">
        <f>'Oct-Nov Event'!AN37</f>
        <v>0</v>
      </c>
      <c r="P59" s="211">
        <f>'Oct-Nov Event'!AO37</f>
        <v>0</v>
      </c>
      <c r="Q59" s="211">
        <f>'Oct-Nov Event'!AP37</f>
        <v>0</v>
      </c>
      <c r="R59" s="211">
        <f>'Oct-Nov Event'!AQ37</f>
        <v>0</v>
      </c>
      <c r="S59" s="211">
        <f>'Oct-Nov Event'!AR37</f>
        <v>0</v>
      </c>
      <c r="T59" s="211">
        <f>'Oct-Nov Event'!AS37</f>
        <v>0</v>
      </c>
      <c r="U59" s="211">
        <f>'Oct-Nov Event'!AT37</f>
        <v>0</v>
      </c>
      <c r="V59" s="211">
        <f t="shared" si="2"/>
        <v>0</v>
      </c>
    </row>
    <row r="60" spans="1:22" x14ac:dyDescent="0.4">
      <c r="A60" t="str">
        <f>'Oct-Nov Event'!AA38</f>
        <v>Budget</v>
      </c>
      <c r="B60" t="str">
        <f>'Oct-Nov Event'!AB38</f>
        <v/>
      </c>
      <c r="C60">
        <f>'Oct-Nov Event'!AC38</f>
        <v>160</v>
      </c>
      <c r="D60" s="37" t="str">
        <f>'Oct-Nov Event'!AD38</f>
        <v>035</v>
      </c>
      <c r="E60" s="37"/>
      <c r="H60">
        <f>'Oct-Nov Event'!AG38</f>
        <v>110</v>
      </c>
      <c r="I60" t="str">
        <f>'Oct-Nov Event'!AH38</f>
        <v>USD</v>
      </c>
      <c r="J60" s="211">
        <f>'Oct-Nov Event'!AI38</f>
        <v>0</v>
      </c>
      <c r="K60" s="211">
        <f>'Oct-Nov Event'!AJ38</f>
        <v>0</v>
      </c>
      <c r="L60" s="211">
        <f>'Oct-Nov Event'!AK38</f>
        <v>0</v>
      </c>
      <c r="M60" s="211">
        <f>'Oct-Nov Event'!AL38</f>
        <v>0</v>
      </c>
      <c r="N60" s="211">
        <f>'Oct-Nov Event'!AM38</f>
        <v>0</v>
      </c>
      <c r="O60" s="211">
        <f>'Oct-Nov Event'!AN38</f>
        <v>0</v>
      </c>
      <c r="P60" s="211">
        <f>'Oct-Nov Event'!AO38</f>
        <v>0</v>
      </c>
      <c r="Q60" s="211">
        <f>'Oct-Nov Event'!AP38</f>
        <v>0</v>
      </c>
      <c r="R60" s="211">
        <f>'Oct-Nov Event'!AQ38</f>
        <v>0</v>
      </c>
      <c r="S60" s="211">
        <f>'Oct-Nov Event'!AR38</f>
        <v>0</v>
      </c>
      <c r="T60" s="211">
        <f>'Oct-Nov Event'!AS38</f>
        <v>0</v>
      </c>
      <c r="U60" s="211">
        <f>'Oct-Nov Event'!AT38</f>
        <v>0</v>
      </c>
      <c r="V60" s="211">
        <f t="shared" si="2"/>
        <v>0</v>
      </c>
    </row>
    <row r="61" spans="1:22" x14ac:dyDescent="0.4">
      <c r="A61" t="str">
        <f>'Oct-Nov Event'!AA39</f>
        <v>Budget</v>
      </c>
      <c r="B61" t="str">
        <f>'Oct-Nov Event'!AB39</f>
        <v/>
      </c>
      <c r="C61">
        <f>'Oct-Nov Event'!AC39</f>
        <v>160</v>
      </c>
      <c r="D61" s="37" t="str">
        <f>'Oct-Nov Event'!AD39</f>
        <v>035</v>
      </c>
      <c r="E61" s="37"/>
      <c r="H61">
        <f>'Oct-Nov Event'!AG39</f>
        <v>110</v>
      </c>
      <c r="I61" t="str">
        <f>'Oct-Nov Event'!AH39</f>
        <v>USD</v>
      </c>
      <c r="J61" s="211">
        <f>'Oct-Nov Event'!AI39</f>
        <v>0</v>
      </c>
      <c r="K61" s="211">
        <f>'Oct-Nov Event'!AJ39</f>
        <v>0</v>
      </c>
      <c r="L61" s="211">
        <f>'Oct-Nov Event'!AK39</f>
        <v>0</v>
      </c>
      <c r="M61" s="211">
        <f>'Oct-Nov Event'!AL39</f>
        <v>0</v>
      </c>
      <c r="N61" s="211">
        <f>'Oct-Nov Event'!AM39</f>
        <v>0</v>
      </c>
      <c r="O61" s="211">
        <f>'Oct-Nov Event'!AN39</f>
        <v>0</v>
      </c>
      <c r="P61" s="211">
        <f>'Oct-Nov Event'!AO39</f>
        <v>0</v>
      </c>
      <c r="Q61" s="211">
        <f>'Oct-Nov Event'!AP39</f>
        <v>0</v>
      </c>
      <c r="R61" s="211">
        <f>'Oct-Nov Event'!AQ39</f>
        <v>0</v>
      </c>
      <c r="S61" s="211">
        <f>'Oct-Nov Event'!AR39</f>
        <v>0</v>
      </c>
      <c r="T61" s="211">
        <f>'Oct-Nov Event'!AS39</f>
        <v>0</v>
      </c>
      <c r="U61" s="211">
        <f>'Oct-Nov Event'!AT39</f>
        <v>0</v>
      </c>
      <c r="V61" s="211">
        <f t="shared" si="2"/>
        <v>0</v>
      </c>
    </row>
    <row r="62" spans="1:22" x14ac:dyDescent="0.4">
      <c r="A62" t="str">
        <f>'Oct-Nov Event'!AA40</f>
        <v>Budget</v>
      </c>
      <c r="B62" t="str">
        <f>'Oct-Nov Event'!AB40</f>
        <v/>
      </c>
      <c r="C62">
        <f>'Oct-Nov Event'!AC40</f>
        <v>160</v>
      </c>
      <c r="D62" s="37" t="str">
        <f>'Oct-Nov Event'!AD40</f>
        <v>035</v>
      </c>
      <c r="E62" s="37"/>
      <c r="H62">
        <f>'Oct-Nov Event'!AG40</f>
        <v>110</v>
      </c>
      <c r="I62" t="str">
        <f>'Oct-Nov Event'!AH40</f>
        <v>USD</v>
      </c>
      <c r="J62" s="211">
        <f>'Oct-Nov Event'!AI40</f>
        <v>0</v>
      </c>
      <c r="K62" s="211">
        <f>'Oct-Nov Event'!AJ40</f>
        <v>0</v>
      </c>
      <c r="L62" s="211">
        <f>'Oct-Nov Event'!AK40</f>
        <v>0</v>
      </c>
      <c r="M62" s="211">
        <f>'Oct-Nov Event'!AL40</f>
        <v>0</v>
      </c>
      <c r="N62" s="211">
        <f>'Oct-Nov Event'!AM40</f>
        <v>0</v>
      </c>
      <c r="O62" s="211">
        <f>'Oct-Nov Event'!AN40</f>
        <v>0</v>
      </c>
      <c r="P62" s="211">
        <f>'Oct-Nov Event'!AO40</f>
        <v>0</v>
      </c>
      <c r="Q62" s="211">
        <f>'Oct-Nov Event'!AP40</f>
        <v>0</v>
      </c>
      <c r="R62" s="211">
        <f>'Oct-Nov Event'!AQ40</f>
        <v>0</v>
      </c>
      <c r="S62" s="211">
        <f>'Oct-Nov Event'!AR40</f>
        <v>0</v>
      </c>
      <c r="T62" s="211">
        <f>'Oct-Nov Event'!AS40</f>
        <v>0</v>
      </c>
      <c r="U62" s="211">
        <f>'Oct-Nov Event'!AT40</f>
        <v>0</v>
      </c>
      <c r="V62" s="211">
        <f t="shared" si="2"/>
        <v>0</v>
      </c>
    </row>
    <row r="63" spans="1:22" x14ac:dyDescent="0.4">
      <c r="A63" t="str">
        <f>Fundraising!AA9</f>
        <v>Budget</v>
      </c>
      <c r="B63" t="str">
        <f>Fundraising!AB9</f>
        <v>6025-000000</v>
      </c>
      <c r="C63">
        <f>Fundraising!AC9</f>
        <v>200</v>
      </c>
      <c r="D63" s="37" t="str">
        <f>Fundraising!AD9</f>
        <v>035</v>
      </c>
      <c r="E63" s="37"/>
      <c r="H63">
        <f>Fundraising!AG9</f>
        <v>110</v>
      </c>
      <c r="I63" t="str">
        <f>Fundraising!AH9</f>
        <v>USD</v>
      </c>
      <c r="J63" s="38">
        <f>Fundraising!AI9</f>
        <v>0</v>
      </c>
      <c r="K63" s="38">
        <f>Fundraising!AJ9</f>
        <v>0</v>
      </c>
      <c r="L63" s="38">
        <f>Fundraising!AK9</f>
        <v>0</v>
      </c>
      <c r="M63" s="38">
        <f>Fundraising!AL9</f>
        <v>0</v>
      </c>
      <c r="N63" s="38">
        <f>Fundraising!AM9</f>
        <v>0</v>
      </c>
      <c r="O63" s="38">
        <f>Fundraising!AN9</f>
        <v>0</v>
      </c>
      <c r="P63" s="38">
        <f>Fundraising!AO9</f>
        <v>0</v>
      </c>
      <c r="Q63" s="38">
        <f>Fundraising!AP9</f>
        <v>0</v>
      </c>
      <c r="R63" s="38">
        <f>Fundraising!AQ9</f>
        <v>0</v>
      </c>
      <c r="S63" s="38">
        <f>Fundraising!AR9</f>
        <v>0</v>
      </c>
      <c r="T63" s="38">
        <f>Fundraising!AS9</f>
        <v>0</v>
      </c>
      <c r="U63" s="38">
        <f>Fundraising!AT9</f>
        <v>0</v>
      </c>
      <c r="V63" s="38">
        <f t="shared" si="0"/>
        <v>0</v>
      </c>
    </row>
    <row r="64" spans="1:22" x14ac:dyDescent="0.4">
      <c r="A64" t="str">
        <f>Fundraising!AA10</f>
        <v>Budget</v>
      </c>
      <c r="B64" t="str">
        <f>Fundraising!AB10</f>
        <v>6010-000000</v>
      </c>
      <c r="C64">
        <f>Fundraising!AC10</f>
        <v>200</v>
      </c>
      <c r="D64" s="37" t="str">
        <f>Fundraising!AD10</f>
        <v>035</v>
      </c>
      <c r="E64" s="37"/>
      <c r="H64">
        <f>Fundraising!AG10</f>
        <v>110</v>
      </c>
      <c r="I64" t="str">
        <f>Fundraising!AH10</f>
        <v>USD</v>
      </c>
      <c r="J64" s="38">
        <f>Fundraising!AI10</f>
        <v>0</v>
      </c>
      <c r="K64" s="38">
        <f>Fundraising!AJ10</f>
        <v>0</v>
      </c>
      <c r="L64" s="38">
        <f>Fundraising!AK10</f>
        <v>0</v>
      </c>
      <c r="M64" s="38">
        <f>Fundraising!AL10</f>
        <v>0</v>
      </c>
      <c r="N64" s="38">
        <f>Fundraising!AM10</f>
        <v>0</v>
      </c>
      <c r="O64" s="38">
        <f>Fundraising!AN10</f>
        <v>0</v>
      </c>
      <c r="P64" s="38">
        <f>Fundraising!AO10</f>
        <v>0</v>
      </c>
      <c r="Q64" s="38">
        <f>Fundraising!AP10</f>
        <v>0</v>
      </c>
      <c r="R64" s="38">
        <f>Fundraising!AQ10</f>
        <v>0</v>
      </c>
      <c r="S64" s="38">
        <f>Fundraising!AR10</f>
        <v>0</v>
      </c>
      <c r="T64" s="38">
        <f>Fundraising!AS10</f>
        <v>0</v>
      </c>
      <c r="U64" s="38">
        <f>Fundraising!AT10</f>
        <v>0</v>
      </c>
      <c r="V64" s="38">
        <f t="shared" si="0"/>
        <v>0</v>
      </c>
    </row>
    <row r="65" spans="1:22" x14ac:dyDescent="0.4">
      <c r="A65" t="str">
        <f>Fundraising!AA11</f>
        <v>Budget</v>
      </c>
      <c r="B65" t="str">
        <f>Fundraising!AB11</f>
        <v>6050-000000</v>
      </c>
      <c r="C65">
        <f>Fundraising!AC11</f>
        <v>200</v>
      </c>
      <c r="D65" s="37" t="str">
        <f>Fundraising!AD11</f>
        <v>035</v>
      </c>
      <c r="E65" s="37"/>
      <c r="H65">
        <f>Fundraising!AG11</f>
        <v>110</v>
      </c>
      <c r="I65" t="str">
        <f>Fundraising!AH11</f>
        <v>USD</v>
      </c>
      <c r="J65" s="38">
        <f>Fundraising!AI11</f>
        <v>0</v>
      </c>
      <c r="K65" s="38">
        <f>Fundraising!AJ11</f>
        <v>0</v>
      </c>
      <c r="L65" s="38">
        <f>Fundraising!AK11</f>
        <v>0</v>
      </c>
      <c r="M65" s="38">
        <f>Fundraising!AL11</f>
        <v>0</v>
      </c>
      <c r="N65" s="38">
        <f>Fundraising!AM11</f>
        <v>0</v>
      </c>
      <c r="O65" s="38">
        <f>Fundraising!AN11</f>
        <v>0</v>
      </c>
      <c r="P65" s="38">
        <f>Fundraising!AO11</f>
        <v>0</v>
      </c>
      <c r="Q65" s="38">
        <f>Fundraising!AP11</f>
        <v>0</v>
      </c>
      <c r="R65" s="38">
        <f>Fundraising!AQ11</f>
        <v>0</v>
      </c>
      <c r="S65" s="38">
        <f>Fundraising!AR11</f>
        <v>0</v>
      </c>
      <c r="T65" s="38">
        <f>Fundraising!AS11</f>
        <v>0</v>
      </c>
      <c r="U65" s="38">
        <f>Fundraising!AT11</f>
        <v>0</v>
      </c>
      <c r="V65" s="38">
        <f t="shared" si="0"/>
        <v>0</v>
      </c>
    </row>
    <row r="66" spans="1:22" x14ac:dyDescent="0.4">
      <c r="A66" t="str">
        <f>Fundraising!AA12</f>
        <v>Budget</v>
      </c>
      <c r="B66" t="str">
        <f>Fundraising!AB12</f>
        <v>6055-000000</v>
      </c>
      <c r="C66">
        <f>Fundraising!AC12</f>
        <v>200</v>
      </c>
      <c r="D66" s="37" t="str">
        <f>Fundraising!AD12</f>
        <v>035</v>
      </c>
      <c r="E66" s="37"/>
      <c r="H66">
        <f>Fundraising!AG12</f>
        <v>110</v>
      </c>
      <c r="I66" t="str">
        <f>Fundraising!AH12</f>
        <v>USD</v>
      </c>
      <c r="J66" s="38">
        <f>Fundraising!AI12</f>
        <v>0</v>
      </c>
      <c r="K66" s="38">
        <f>Fundraising!AJ12</f>
        <v>0</v>
      </c>
      <c r="L66" s="38">
        <f>Fundraising!AK12</f>
        <v>0</v>
      </c>
      <c r="M66" s="38">
        <f>Fundraising!AL12</f>
        <v>0</v>
      </c>
      <c r="N66" s="38">
        <f>Fundraising!AM12</f>
        <v>0</v>
      </c>
      <c r="O66" s="38">
        <f>Fundraising!AN12</f>
        <v>0</v>
      </c>
      <c r="P66" s="38">
        <f>Fundraising!AO12</f>
        <v>0</v>
      </c>
      <c r="Q66" s="38">
        <f>Fundraising!AP12</f>
        <v>0</v>
      </c>
      <c r="R66" s="38">
        <f>Fundraising!AQ12</f>
        <v>0</v>
      </c>
      <c r="S66" s="38">
        <f>Fundraising!AR12</f>
        <v>0</v>
      </c>
      <c r="T66" s="38">
        <f>Fundraising!AS12</f>
        <v>0</v>
      </c>
      <c r="U66" s="38">
        <f>Fundraising!AT12</f>
        <v>0</v>
      </c>
      <c r="V66" s="38">
        <f t="shared" si="0"/>
        <v>0</v>
      </c>
    </row>
    <row r="67" spans="1:22" x14ac:dyDescent="0.4">
      <c r="A67" t="str">
        <f>Fundraising!AA13</f>
        <v>Budget</v>
      </c>
      <c r="B67" t="str">
        <f>Fundraising!AB13</f>
        <v>6060-000000</v>
      </c>
      <c r="C67">
        <f>Fundraising!AC13</f>
        <v>200</v>
      </c>
      <c r="D67" s="37" t="str">
        <f>Fundraising!AD13</f>
        <v>035</v>
      </c>
      <c r="E67" s="37"/>
      <c r="H67">
        <f>Fundraising!AG13</f>
        <v>110</v>
      </c>
      <c r="I67" t="str">
        <f>Fundraising!AH13</f>
        <v>USD</v>
      </c>
      <c r="J67" s="38">
        <f>Fundraising!AI13</f>
        <v>0</v>
      </c>
      <c r="K67" s="38">
        <f>Fundraising!AJ13</f>
        <v>0</v>
      </c>
      <c r="L67" s="38">
        <f>Fundraising!AK13</f>
        <v>0</v>
      </c>
      <c r="M67" s="38">
        <f>Fundraising!AL13</f>
        <v>0</v>
      </c>
      <c r="N67" s="38">
        <f>Fundraising!AM13</f>
        <v>0</v>
      </c>
      <c r="O67" s="38">
        <f>Fundraising!AN13</f>
        <v>0</v>
      </c>
      <c r="P67" s="38">
        <f>Fundraising!AO13</f>
        <v>0</v>
      </c>
      <c r="Q67" s="38">
        <f>Fundraising!AP13</f>
        <v>0</v>
      </c>
      <c r="R67" s="38">
        <f>Fundraising!AQ13</f>
        <v>0</v>
      </c>
      <c r="S67" s="38">
        <f>Fundraising!AR13</f>
        <v>0</v>
      </c>
      <c r="T67" s="38">
        <f>Fundraising!AS13</f>
        <v>0</v>
      </c>
      <c r="U67" s="38">
        <f>Fundraising!AT13</f>
        <v>0</v>
      </c>
      <c r="V67" s="38">
        <f>SUM(J67:U67)</f>
        <v>0</v>
      </c>
    </row>
    <row r="68" spans="1:22" x14ac:dyDescent="0.4">
      <c r="A68" t="str">
        <f>Fundraising!AA14</f>
        <v>Budget</v>
      </c>
      <c r="B68" t="str">
        <f>Fundraising!AB14</f>
        <v>6020-000000</v>
      </c>
      <c r="C68">
        <f>Fundraising!AC14</f>
        <v>200</v>
      </c>
      <c r="D68" s="37" t="str">
        <f>Fundraising!AD14</f>
        <v>035</v>
      </c>
      <c r="E68" s="37"/>
      <c r="H68">
        <f>Fundraising!AG14</f>
        <v>110</v>
      </c>
      <c r="I68" t="str">
        <f>Fundraising!AH14</f>
        <v>USD</v>
      </c>
      <c r="J68" s="38">
        <f>Fundraising!AI14</f>
        <v>0</v>
      </c>
      <c r="K68" s="38">
        <f>Fundraising!AJ14</f>
        <v>0</v>
      </c>
      <c r="L68" s="38">
        <f>Fundraising!AK14</f>
        <v>0</v>
      </c>
      <c r="M68" s="38">
        <f>Fundraising!AL14</f>
        <v>0</v>
      </c>
      <c r="N68" s="38">
        <f>Fundraising!AM14</f>
        <v>0</v>
      </c>
      <c r="O68" s="38">
        <f>Fundraising!AN14</f>
        <v>0</v>
      </c>
      <c r="P68" s="38">
        <f>Fundraising!AO14</f>
        <v>0</v>
      </c>
      <c r="Q68" s="38">
        <f>Fundraising!AP14</f>
        <v>0</v>
      </c>
      <c r="R68" s="38">
        <f>Fundraising!AQ14</f>
        <v>0</v>
      </c>
      <c r="S68" s="38">
        <f>Fundraising!AR14</f>
        <v>0</v>
      </c>
      <c r="T68" s="38">
        <f>Fundraising!AS14</f>
        <v>0</v>
      </c>
      <c r="U68" s="38">
        <f>Fundraising!AT14</f>
        <v>0</v>
      </c>
      <c r="V68" s="38">
        <f t="shared" si="0"/>
        <v>0</v>
      </c>
    </row>
    <row r="69" spans="1:22" x14ac:dyDescent="0.4">
      <c r="A69" t="str">
        <f>Fundraising!AA15</f>
        <v>Budget</v>
      </c>
      <c r="B69" t="str">
        <f>Fundraising!AB15</f>
        <v>6030-000000</v>
      </c>
      <c r="C69">
        <f>Fundraising!AC15</f>
        <v>200</v>
      </c>
      <c r="D69" s="37" t="str">
        <f>Fundraising!AD15</f>
        <v>035</v>
      </c>
      <c r="E69" s="37"/>
      <c r="H69">
        <f>Fundraising!AG15</f>
        <v>110</v>
      </c>
      <c r="I69" t="str">
        <f>Fundraising!AH15</f>
        <v>USD</v>
      </c>
      <c r="J69" s="38">
        <f>Fundraising!AI15</f>
        <v>0</v>
      </c>
      <c r="K69" s="38">
        <f>Fundraising!AJ15</f>
        <v>0</v>
      </c>
      <c r="L69" s="38">
        <f>Fundraising!AK15</f>
        <v>0</v>
      </c>
      <c r="M69" s="38">
        <f>Fundraising!AL15</f>
        <v>0</v>
      </c>
      <c r="N69" s="38">
        <f>Fundraising!AM15</f>
        <v>0</v>
      </c>
      <c r="O69" s="38">
        <f>Fundraising!AN15</f>
        <v>0</v>
      </c>
      <c r="P69" s="38">
        <f>Fundraising!AO15</f>
        <v>0</v>
      </c>
      <c r="Q69" s="38">
        <f>Fundraising!AP15</f>
        <v>0</v>
      </c>
      <c r="R69" s="38">
        <f>Fundraising!AQ15</f>
        <v>0</v>
      </c>
      <c r="S69" s="38">
        <f>Fundraising!AR15</f>
        <v>0</v>
      </c>
      <c r="T69" s="38">
        <f>Fundraising!AS15</f>
        <v>0</v>
      </c>
      <c r="U69" s="38">
        <f>Fundraising!AT15</f>
        <v>0</v>
      </c>
      <c r="V69" s="38">
        <f t="shared" si="0"/>
        <v>0</v>
      </c>
    </row>
    <row r="70" spans="1:22" x14ac:dyDescent="0.4">
      <c r="A70" t="str">
        <f>Fundraising!AA16</f>
        <v>Budget</v>
      </c>
      <c r="B70" t="str">
        <f>Fundraising!AB16</f>
        <v>6035-000000</v>
      </c>
      <c r="C70">
        <f>Fundraising!AC16</f>
        <v>200</v>
      </c>
      <c r="D70" s="37" t="str">
        <f>Fundraising!AD16</f>
        <v>035</v>
      </c>
      <c r="E70" s="37"/>
      <c r="H70">
        <f>Fundraising!AG16</f>
        <v>110</v>
      </c>
      <c r="I70" t="str">
        <f>Fundraising!AH16</f>
        <v>USD</v>
      </c>
      <c r="J70" s="38">
        <f>Fundraising!AI16</f>
        <v>0</v>
      </c>
      <c r="K70" s="38">
        <f>Fundraising!AJ16</f>
        <v>0</v>
      </c>
      <c r="L70" s="38">
        <f>Fundraising!AK16</f>
        <v>0</v>
      </c>
      <c r="M70" s="38">
        <f>Fundraising!AL16</f>
        <v>0</v>
      </c>
      <c r="N70" s="38">
        <f>Fundraising!AM16</f>
        <v>0</v>
      </c>
      <c r="O70" s="38">
        <f>Fundraising!AN16</f>
        <v>0</v>
      </c>
      <c r="P70" s="38">
        <f>Fundraising!AO16</f>
        <v>0</v>
      </c>
      <c r="Q70" s="38">
        <f>Fundraising!AP16</f>
        <v>0</v>
      </c>
      <c r="R70" s="38">
        <f>Fundraising!AQ16</f>
        <v>0</v>
      </c>
      <c r="S70" s="38">
        <f>Fundraising!AR16</f>
        <v>0</v>
      </c>
      <c r="T70" s="38">
        <f>Fundraising!AS16</f>
        <v>0</v>
      </c>
      <c r="U70" s="38">
        <f>Fundraising!AT16</f>
        <v>0</v>
      </c>
      <c r="V70" s="38">
        <f t="shared" si="0"/>
        <v>0</v>
      </c>
    </row>
    <row r="71" spans="1:22" x14ac:dyDescent="0.4">
      <c r="A71" t="str">
        <f>Fundraising!AA17</f>
        <v>Budget</v>
      </c>
      <c r="B71" t="str">
        <f>Fundraising!AB17</f>
        <v>6040-000000</v>
      </c>
      <c r="C71">
        <f>Fundraising!AC17</f>
        <v>200</v>
      </c>
      <c r="D71" s="37" t="str">
        <f>Fundraising!AD17</f>
        <v>035</v>
      </c>
      <c r="E71" s="37"/>
      <c r="H71">
        <f>Fundraising!AG17</f>
        <v>110</v>
      </c>
      <c r="I71" t="str">
        <f>Fundraising!AH17</f>
        <v>USD</v>
      </c>
      <c r="J71" s="38">
        <f>Fundraising!AI17</f>
        <v>0</v>
      </c>
      <c r="K71" s="38">
        <f>Fundraising!AJ17</f>
        <v>0</v>
      </c>
      <c r="L71" s="38">
        <f>Fundraising!AK17</f>
        <v>0</v>
      </c>
      <c r="M71" s="38">
        <f>Fundraising!AL17</f>
        <v>0</v>
      </c>
      <c r="N71" s="38">
        <f>Fundraising!AM17</f>
        <v>0</v>
      </c>
      <c r="O71" s="38">
        <f>Fundraising!AN17</f>
        <v>0</v>
      </c>
      <c r="P71" s="38">
        <f>Fundraising!AO17</f>
        <v>0</v>
      </c>
      <c r="Q71" s="38">
        <f>Fundraising!AP17</f>
        <v>0</v>
      </c>
      <c r="R71" s="38">
        <f>Fundraising!AQ17</f>
        <v>0</v>
      </c>
      <c r="S71" s="38">
        <f>Fundraising!AR17</f>
        <v>0</v>
      </c>
      <c r="T71" s="38">
        <f>Fundraising!AS17</f>
        <v>0</v>
      </c>
      <c r="U71" s="38">
        <f>Fundraising!AT17</f>
        <v>0</v>
      </c>
      <c r="V71" s="38">
        <f t="shared" si="0"/>
        <v>0</v>
      </c>
    </row>
    <row r="72" spans="1:22" x14ac:dyDescent="0.4">
      <c r="A72" t="str">
        <f>Fundraising!AA21</f>
        <v>Budget</v>
      </c>
      <c r="B72" t="str">
        <f>Fundraising!AB21</f>
        <v>7008-000000</v>
      </c>
      <c r="C72">
        <f>Fundraising!AC21</f>
        <v>200</v>
      </c>
      <c r="D72" s="37" t="str">
        <f>Fundraising!AD21</f>
        <v>035</v>
      </c>
      <c r="E72" s="37"/>
      <c r="H72">
        <f>Fundraising!AG21</f>
        <v>110</v>
      </c>
      <c r="I72" t="str">
        <f>Fundraising!AH21</f>
        <v>USD</v>
      </c>
      <c r="J72" s="38">
        <f>Fundraising!AI21</f>
        <v>0</v>
      </c>
      <c r="K72" s="38">
        <f>Fundraising!AJ21</f>
        <v>0</v>
      </c>
      <c r="L72" s="38">
        <f>Fundraising!AK21</f>
        <v>0</v>
      </c>
      <c r="M72" s="38">
        <f>Fundraising!AL21</f>
        <v>0</v>
      </c>
      <c r="N72" s="38">
        <f>Fundraising!AM21</f>
        <v>0</v>
      </c>
      <c r="O72" s="38">
        <f>Fundraising!AN21</f>
        <v>0</v>
      </c>
      <c r="P72" s="38">
        <f>Fundraising!AO21</f>
        <v>0</v>
      </c>
      <c r="Q72" s="38">
        <f>Fundraising!AP21</f>
        <v>0</v>
      </c>
      <c r="R72" s="38">
        <f>Fundraising!AQ21</f>
        <v>0</v>
      </c>
      <c r="S72" s="38">
        <f>Fundraising!AR21</f>
        <v>0</v>
      </c>
      <c r="T72" s="38">
        <f>Fundraising!AS21</f>
        <v>0</v>
      </c>
      <c r="U72" s="38">
        <f>Fundraising!AT21</f>
        <v>0</v>
      </c>
      <c r="V72" s="38">
        <f t="shared" si="0"/>
        <v>0</v>
      </c>
    </row>
    <row r="73" spans="1:22" x14ac:dyDescent="0.4">
      <c r="A73" t="str">
        <f>Fundraising!AA22</f>
        <v>Budget</v>
      </c>
      <c r="B73" t="str">
        <f>Fundraising!AB22</f>
        <v>7010-000000</v>
      </c>
      <c r="C73">
        <f>Fundraising!AC22</f>
        <v>200</v>
      </c>
      <c r="D73" s="37" t="str">
        <f>Fundraising!AD22</f>
        <v>035</v>
      </c>
      <c r="E73" s="37"/>
      <c r="H73">
        <f>Fundraising!AG22</f>
        <v>110</v>
      </c>
      <c r="I73" t="str">
        <f>Fundraising!AH22</f>
        <v>USD</v>
      </c>
      <c r="J73" s="38">
        <f>Fundraising!AI22</f>
        <v>0</v>
      </c>
      <c r="K73" s="38">
        <f>Fundraising!AJ22</f>
        <v>0</v>
      </c>
      <c r="L73" s="38">
        <f>Fundraising!AK22</f>
        <v>0</v>
      </c>
      <c r="M73" s="38">
        <f>Fundraising!AL22</f>
        <v>0</v>
      </c>
      <c r="N73" s="38">
        <f>Fundraising!AM22</f>
        <v>0</v>
      </c>
      <c r="O73" s="38">
        <f>Fundraising!AN22</f>
        <v>0</v>
      </c>
      <c r="P73" s="38">
        <f>Fundraising!AO22</f>
        <v>0</v>
      </c>
      <c r="Q73" s="38">
        <f>Fundraising!AP22</f>
        <v>0</v>
      </c>
      <c r="R73" s="38">
        <f>Fundraising!AQ22</f>
        <v>0</v>
      </c>
      <c r="S73" s="38">
        <f>Fundraising!AR22</f>
        <v>0</v>
      </c>
      <c r="T73" s="38">
        <f>Fundraising!AS22</f>
        <v>0</v>
      </c>
      <c r="U73" s="38">
        <f>Fundraising!AT22</f>
        <v>0</v>
      </c>
      <c r="V73" s="38">
        <f t="shared" si="0"/>
        <v>0</v>
      </c>
    </row>
    <row r="74" spans="1:22" x14ac:dyDescent="0.4">
      <c r="A74" t="str">
        <f>Fundraising!AA23</f>
        <v>Budget</v>
      </c>
      <c r="B74" t="str">
        <f>Fundraising!AB23</f>
        <v>7012-000000</v>
      </c>
      <c r="C74">
        <f>Fundraising!AC23</f>
        <v>200</v>
      </c>
      <c r="D74" s="37" t="str">
        <f>Fundraising!AD23</f>
        <v>035</v>
      </c>
      <c r="E74" s="37"/>
      <c r="H74">
        <f>Fundraising!AG23</f>
        <v>110</v>
      </c>
      <c r="I74" t="str">
        <f>Fundraising!AH23</f>
        <v>USD</v>
      </c>
      <c r="J74" s="38">
        <f>Fundraising!AI23</f>
        <v>0</v>
      </c>
      <c r="K74" s="38">
        <f>Fundraising!AJ23</f>
        <v>0</v>
      </c>
      <c r="L74" s="38">
        <f>Fundraising!AK23</f>
        <v>0</v>
      </c>
      <c r="M74" s="38">
        <f>Fundraising!AL23</f>
        <v>0</v>
      </c>
      <c r="N74" s="38">
        <f>Fundraising!AM23</f>
        <v>0</v>
      </c>
      <c r="O74" s="38">
        <f>Fundraising!AN23</f>
        <v>0</v>
      </c>
      <c r="P74" s="38">
        <f>Fundraising!AO23</f>
        <v>0</v>
      </c>
      <c r="Q74" s="38">
        <f>Fundraising!AP23</f>
        <v>0</v>
      </c>
      <c r="R74" s="38">
        <f>Fundraising!AQ23</f>
        <v>0</v>
      </c>
      <c r="S74" s="38">
        <f>Fundraising!AR23</f>
        <v>0</v>
      </c>
      <c r="T74" s="38">
        <f>Fundraising!AS23</f>
        <v>0</v>
      </c>
      <c r="U74" s="38">
        <f>Fundraising!AT23</f>
        <v>0</v>
      </c>
      <c r="V74" s="38">
        <f t="shared" si="0"/>
        <v>0</v>
      </c>
    </row>
    <row r="75" spans="1:22" x14ac:dyDescent="0.4">
      <c r="A75" t="str">
        <f>Fundraising!AA24</f>
        <v>Budget</v>
      </c>
      <c r="B75" t="str">
        <f>Fundraising!AB24</f>
        <v>7014-000000</v>
      </c>
      <c r="C75">
        <f>Fundraising!AC24</f>
        <v>200</v>
      </c>
      <c r="D75" s="37" t="str">
        <f>Fundraising!AD24</f>
        <v>035</v>
      </c>
      <c r="E75" s="37"/>
      <c r="H75">
        <f>Fundraising!AG24</f>
        <v>110</v>
      </c>
      <c r="I75" t="str">
        <f>Fundraising!AH24</f>
        <v>USD</v>
      </c>
      <c r="J75" s="38">
        <f>Fundraising!AI24</f>
        <v>0</v>
      </c>
      <c r="K75" s="38">
        <f>Fundraising!AJ24</f>
        <v>0</v>
      </c>
      <c r="L75" s="38">
        <f>Fundraising!AK24</f>
        <v>0</v>
      </c>
      <c r="M75" s="38">
        <f>Fundraising!AL24</f>
        <v>0</v>
      </c>
      <c r="N75" s="38">
        <f>Fundraising!AM24</f>
        <v>0</v>
      </c>
      <c r="O75" s="38">
        <f>Fundraising!AN24</f>
        <v>0</v>
      </c>
      <c r="P75" s="38">
        <f>Fundraising!AO24</f>
        <v>0</v>
      </c>
      <c r="Q75" s="38">
        <f>Fundraising!AP24</f>
        <v>0</v>
      </c>
      <c r="R75" s="38">
        <f>Fundraising!AQ24</f>
        <v>0</v>
      </c>
      <c r="S75" s="38">
        <f>Fundraising!AR24</f>
        <v>0</v>
      </c>
      <c r="T75" s="38">
        <f>Fundraising!AS24</f>
        <v>0</v>
      </c>
      <c r="U75" s="38">
        <f>Fundraising!AT24</f>
        <v>0</v>
      </c>
      <c r="V75" s="38">
        <f t="shared" si="0"/>
        <v>0</v>
      </c>
    </row>
    <row r="76" spans="1:22" x14ac:dyDescent="0.4">
      <c r="A76" t="str">
        <f>Fundraising!AA25</f>
        <v>Budget</v>
      </c>
      <c r="B76" t="str">
        <f>Fundraising!AB25</f>
        <v>7016-000000</v>
      </c>
      <c r="C76">
        <f>Fundraising!AC25</f>
        <v>200</v>
      </c>
      <c r="D76" s="37" t="str">
        <f>Fundraising!AD25</f>
        <v>035</v>
      </c>
      <c r="E76" s="37"/>
      <c r="H76">
        <f>Fundraising!AG25</f>
        <v>110</v>
      </c>
      <c r="I76" t="str">
        <f>Fundraising!AH25</f>
        <v>USD</v>
      </c>
      <c r="J76" s="38">
        <f>Fundraising!AI25</f>
        <v>0</v>
      </c>
      <c r="K76" s="38">
        <f>Fundraising!AJ25</f>
        <v>0</v>
      </c>
      <c r="L76" s="38">
        <f>Fundraising!AK25</f>
        <v>0</v>
      </c>
      <c r="M76" s="38">
        <f>Fundraising!AL25</f>
        <v>0</v>
      </c>
      <c r="N76" s="38">
        <f>Fundraising!AM25</f>
        <v>0</v>
      </c>
      <c r="O76" s="38">
        <f>Fundraising!AN25</f>
        <v>0</v>
      </c>
      <c r="P76" s="38">
        <f>Fundraising!AO25</f>
        <v>0</v>
      </c>
      <c r="Q76" s="38">
        <f>Fundraising!AP25</f>
        <v>0</v>
      </c>
      <c r="R76" s="38">
        <f>Fundraising!AQ25</f>
        <v>0</v>
      </c>
      <c r="S76" s="38">
        <f>Fundraising!AR25</f>
        <v>0</v>
      </c>
      <c r="T76" s="38">
        <f>Fundraising!AS25</f>
        <v>0</v>
      </c>
      <c r="U76" s="38">
        <f>Fundraising!AT25</f>
        <v>0</v>
      </c>
      <c r="V76" s="38">
        <f t="shared" si="0"/>
        <v>0</v>
      </c>
    </row>
    <row r="77" spans="1:22" x14ac:dyDescent="0.4">
      <c r="A77" t="str">
        <f>Fundraising!AA26</f>
        <v>Budget</v>
      </c>
      <c r="B77" t="str">
        <f>Fundraising!AB26</f>
        <v>7018-000000</v>
      </c>
      <c r="C77">
        <f>Fundraising!AC26</f>
        <v>200</v>
      </c>
      <c r="D77" s="37" t="str">
        <f>Fundraising!AD26</f>
        <v>035</v>
      </c>
      <c r="E77" s="37"/>
      <c r="H77">
        <f>Fundraising!AG26</f>
        <v>110</v>
      </c>
      <c r="I77" t="str">
        <f>Fundraising!AH26</f>
        <v>USD</v>
      </c>
      <c r="J77" s="38">
        <f>Fundraising!AI26</f>
        <v>0</v>
      </c>
      <c r="K77" s="38">
        <f>Fundraising!AJ26</f>
        <v>0</v>
      </c>
      <c r="L77" s="38">
        <f>Fundraising!AK26</f>
        <v>0</v>
      </c>
      <c r="M77" s="38">
        <f>Fundraising!AL26</f>
        <v>0</v>
      </c>
      <c r="N77" s="38">
        <f>Fundraising!AM26</f>
        <v>0</v>
      </c>
      <c r="O77" s="38">
        <f>Fundraising!AN26</f>
        <v>0</v>
      </c>
      <c r="P77" s="38">
        <f>Fundraising!AO26</f>
        <v>0</v>
      </c>
      <c r="Q77" s="38">
        <f>Fundraising!AP26</f>
        <v>0</v>
      </c>
      <c r="R77" s="38">
        <f>Fundraising!AQ26</f>
        <v>0</v>
      </c>
      <c r="S77" s="38">
        <f>Fundraising!AR26</f>
        <v>0</v>
      </c>
      <c r="T77" s="38">
        <f>Fundraising!AS26</f>
        <v>0</v>
      </c>
      <c r="U77" s="38">
        <f>Fundraising!AT26</f>
        <v>0</v>
      </c>
      <c r="V77" s="38">
        <f t="shared" si="0"/>
        <v>0</v>
      </c>
    </row>
    <row r="78" spans="1:22" x14ac:dyDescent="0.4">
      <c r="A78" t="str">
        <f>Fundraising!AA27</f>
        <v>Budget</v>
      </c>
      <c r="B78" t="str">
        <f>Fundraising!AB27</f>
        <v>7022-000000</v>
      </c>
      <c r="C78">
        <f>Fundraising!AC27</f>
        <v>200</v>
      </c>
      <c r="D78" s="37" t="str">
        <f>Fundraising!AD27</f>
        <v>035</v>
      </c>
      <c r="E78" s="37"/>
      <c r="H78">
        <f>Fundraising!AG27</f>
        <v>110</v>
      </c>
      <c r="I78" t="str">
        <f>Fundraising!AH27</f>
        <v>USD</v>
      </c>
      <c r="J78" s="38">
        <f>Fundraising!AI27</f>
        <v>0</v>
      </c>
      <c r="K78" s="38">
        <f>Fundraising!AJ27</f>
        <v>0</v>
      </c>
      <c r="L78" s="38">
        <f>Fundraising!AK27</f>
        <v>0</v>
      </c>
      <c r="M78" s="38">
        <f>Fundraising!AL27</f>
        <v>0</v>
      </c>
      <c r="N78" s="38">
        <f>Fundraising!AM27</f>
        <v>0</v>
      </c>
      <c r="O78" s="38">
        <f>Fundraising!AN27</f>
        <v>0</v>
      </c>
      <c r="P78" s="38">
        <f>Fundraising!AO27</f>
        <v>0</v>
      </c>
      <c r="Q78" s="38">
        <f>Fundraising!AP27</f>
        <v>0</v>
      </c>
      <c r="R78" s="38">
        <f>Fundraising!AQ27</f>
        <v>0</v>
      </c>
      <c r="S78" s="38">
        <f>Fundraising!AR27</f>
        <v>0</v>
      </c>
      <c r="T78" s="38">
        <f>Fundraising!AS27</f>
        <v>0</v>
      </c>
      <c r="U78" s="38">
        <f>Fundraising!AT27</f>
        <v>0</v>
      </c>
      <c r="V78" s="38">
        <f t="shared" si="0"/>
        <v>0</v>
      </c>
    </row>
    <row r="79" spans="1:22" x14ac:dyDescent="0.4">
      <c r="A79" t="str">
        <f>Fundraising!AA28</f>
        <v>Budget</v>
      </c>
      <c r="B79" t="str">
        <f>Fundraising!AB28</f>
        <v>7042-000000</v>
      </c>
      <c r="C79">
        <f>Fundraising!AC28</f>
        <v>200</v>
      </c>
      <c r="D79" s="37" t="str">
        <f>Fundraising!AD28</f>
        <v>035</v>
      </c>
      <c r="E79" s="37"/>
      <c r="H79">
        <f>Fundraising!AG28</f>
        <v>110</v>
      </c>
      <c r="I79" t="str">
        <f>Fundraising!AH28</f>
        <v>USD</v>
      </c>
      <c r="J79" s="38">
        <f>Fundraising!AI28</f>
        <v>0</v>
      </c>
      <c r="K79" s="38">
        <f>Fundraising!AJ28</f>
        <v>0</v>
      </c>
      <c r="L79" s="38">
        <f>Fundraising!AK28</f>
        <v>0</v>
      </c>
      <c r="M79" s="38">
        <f>Fundraising!AL28</f>
        <v>0</v>
      </c>
      <c r="N79" s="38">
        <f>Fundraising!AM28</f>
        <v>0</v>
      </c>
      <c r="O79" s="38">
        <f>Fundraising!AN28</f>
        <v>0</v>
      </c>
      <c r="P79" s="38">
        <f>Fundraising!AO28</f>
        <v>0</v>
      </c>
      <c r="Q79" s="38">
        <f>Fundraising!AP28</f>
        <v>0</v>
      </c>
      <c r="R79" s="38">
        <f>Fundraising!AQ28</f>
        <v>0</v>
      </c>
      <c r="S79" s="38">
        <f>Fundraising!AR28</f>
        <v>0</v>
      </c>
      <c r="T79" s="38">
        <f>Fundraising!AS28</f>
        <v>0</v>
      </c>
      <c r="U79" s="38">
        <f>Fundraising!AT28</f>
        <v>0</v>
      </c>
      <c r="V79" s="38">
        <f t="shared" si="0"/>
        <v>0</v>
      </c>
    </row>
    <row r="80" spans="1:22" x14ac:dyDescent="0.4">
      <c r="A80" t="str">
        <f>Fundraising!AA29</f>
        <v>Budget</v>
      </c>
      <c r="B80" t="str">
        <f>Fundraising!AB29</f>
        <v>7070-000000</v>
      </c>
      <c r="C80">
        <f>Fundraising!AC29</f>
        <v>200</v>
      </c>
      <c r="D80" s="37" t="str">
        <f>Fundraising!AD29</f>
        <v>035</v>
      </c>
      <c r="E80" s="37"/>
      <c r="H80">
        <f>Fundraising!AG29</f>
        <v>110</v>
      </c>
      <c r="I80" t="str">
        <f>Fundraising!AH29</f>
        <v>USD</v>
      </c>
      <c r="J80" s="38">
        <f>Fundraising!AI29</f>
        <v>0</v>
      </c>
      <c r="K80" s="38">
        <f>Fundraising!AJ29</f>
        <v>0</v>
      </c>
      <c r="L80" s="38">
        <f>Fundraising!AK29</f>
        <v>0</v>
      </c>
      <c r="M80" s="38">
        <f>Fundraising!AL29</f>
        <v>0</v>
      </c>
      <c r="N80" s="38">
        <f>Fundraising!AM29</f>
        <v>0</v>
      </c>
      <c r="O80" s="38">
        <f>Fundraising!AN29</f>
        <v>0</v>
      </c>
      <c r="P80" s="38">
        <f>Fundraising!AO29</f>
        <v>0</v>
      </c>
      <c r="Q80" s="38">
        <f>Fundraising!AP29</f>
        <v>0</v>
      </c>
      <c r="R80" s="38">
        <f>Fundraising!AQ29</f>
        <v>0</v>
      </c>
      <c r="S80" s="38">
        <f>Fundraising!AR29</f>
        <v>0</v>
      </c>
      <c r="T80" s="38">
        <f>Fundraising!AS29</f>
        <v>0</v>
      </c>
      <c r="U80" s="38">
        <f>Fundraising!AT29</f>
        <v>0</v>
      </c>
      <c r="V80" s="38">
        <f>SUM(J80:U80)</f>
        <v>0</v>
      </c>
    </row>
    <row r="81" spans="1:22" x14ac:dyDescent="0.4">
      <c r="A81" t="str">
        <f>Fundraising!AA30</f>
        <v>Budget</v>
      </c>
      <c r="B81" t="str">
        <f>Fundraising!AB30</f>
        <v>7090-000000</v>
      </c>
      <c r="C81">
        <f>Fundraising!AC30</f>
        <v>200</v>
      </c>
      <c r="D81" s="37" t="str">
        <f>Fundraising!AD30</f>
        <v>035</v>
      </c>
      <c r="E81" s="37"/>
      <c r="H81">
        <f>Fundraising!AG30</f>
        <v>110</v>
      </c>
      <c r="I81" t="str">
        <f>Fundraising!AH30</f>
        <v>USD</v>
      </c>
      <c r="J81" s="38">
        <f>Fundraising!AI30</f>
        <v>0</v>
      </c>
      <c r="K81" s="38">
        <f>Fundraising!AJ30</f>
        <v>0</v>
      </c>
      <c r="L81" s="38">
        <f>Fundraising!AK30</f>
        <v>0</v>
      </c>
      <c r="M81" s="38">
        <f>Fundraising!AL30</f>
        <v>0</v>
      </c>
      <c r="N81" s="38">
        <f>Fundraising!AM30</f>
        <v>0</v>
      </c>
      <c r="O81" s="38">
        <f>Fundraising!AN30</f>
        <v>0</v>
      </c>
      <c r="P81" s="38">
        <f>Fundraising!AO30</f>
        <v>0</v>
      </c>
      <c r="Q81" s="38">
        <f>Fundraising!AP30</f>
        <v>0</v>
      </c>
      <c r="R81" s="38">
        <f>Fundraising!AQ30</f>
        <v>0</v>
      </c>
      <c r="S81" s="38">
        <f>Fundraising!AR30</f>
        <v>0</v>
      </c>
      <c r="T81" s="38">
        <f>Fundraising!AS30</f>
        <v>0</v>
      </c>
      <c r="U81" s="38">
        <f>Fundraising!AT30</f>
        <v>0</v>
      </c>
      <c r="V81" s="38">
        <f t="shared" si="0"/>
        <v>0</v>
      </c>
    </row>
    <row r="82" spans="1:22" x14ac:dyDescent="0.4">
      <c r="A82" t="str">
        <f>Fundraising!AA31</f>
        <v>Budget</v>
      </c>
      <c r="B82" t="str">
        <f>Fundraising!AB31</f>
        <v/>
      </c>
      <c r="C82">
        <f>Fundraising!AC31</f>
        <v>200</v>
      </c>
      <c r="D82" s="37" t="str">
        <f>Fundraising!AD31</f>
        <v>035</v>
      </c>
      <c r="E82" s="37"/>
      <c r="H82">
        <f>Fundraising!AG31</f>
        <v>110</v>
      </c>
      <c r="I82" t="str">
        <f>Fundraising!AH31</f>
        <v>USD</v>
      </c>
      <c r="J82" s="38">
        <f>Fundraising!AI31</f>
        <v>0</v>
      </c>
      <c r="K82" s="38">
        <f>Fundraising!AJ31</f>
        <v>0</v>
      </c>
      <c r="L82" s="38">
        <f>Fundraising!AK31</f>
        <v>0</v>
      </c>
      <c r="M82" s="38">
        <f>Fundraising!AL31</f>
        <v>0</v>
      </c>
      <c r="N82" s="38">
        <f>Fundraising!AM31</f>
        <v>0</v>
      </c>
      <c r="O82" s="38">
        <f>Fundraising!AN31</f>
        <v>0</v>
      </c>
      <c r="P82" s="38">
        <f>Fundraising!AO31</f>
        <v>0</v>
      </c>
      <c r="Q82" s="38">
        <f>Fundraising!AP31</f>
        <v>0</v>
      </c>
      <c r="R82" s="38">
        <f>Fundraising!AQ31</f>
        <v>0</v>
      </c>
      <c r="S82" s="38">
        <f>Fundraising!AR31</f>
        <v>0</v>
      </c>
      <c r="T82" s="38">
        <f>Fundraising!AS31</f>
        <v>0</v>
      </c>
      <c r="U82" s="38">
        <f>Fundraising!AT31</f>
        <v>0</v>
      </c>
      <c r="V82" s="38">
        <f t="shared" si="0"/>
        <v>0</v>
      </c>
    </row>
    <row r="83" spans="1:22" x14ac:dyDescent="0.4">
      <c r="A83" t="str">
        <f>Fundraising!AA32</f>
        <v>Budget</v>
      </c>
      <c r="B83" t="str">
        <f>Fundraising!AB32</f>
        <v/>
      </c>
      <c r="C83">
        <f>Fundraising!AC32</f>
        <v>200</v>
      </c>
      <c r="D83" s="37" t="str">
        <f>Fundraising!AD32</f>
        <v>035</v>
      </c>
      <c r="E83" s="37"/>
      <c r="H83">
        <f>Fundraising!AG32</f>
        <v>110</v>
      </c>
      <c r="I83" t="str">
        <f>Fundraising!AH32</f>
        <v>USD</v>
      </c>
      <c r="J83" s="38">
        <f>Fundraising!AI32</f>
        <v>0</v>
      </c>
      <c r="K83" s="38">
        <f>Fundraising!AJ32</f>
        <v>0</v>
      </c>
      <c r="L83" s="38">
        <f>Fundraising!AK32</f>
        <v>0</v>
      </c>
      <c r="M83" s="38">
        <f>Fundraising!AL32</f>
        <v>0</v>
      </c>
      <c r="N83" s="38">
        <f>Fundraising!AM32</f>
        <v>0</v>
      </c>
      <c r="O83" s="38">
        <f>Fundraising!AN32</f>
        <v>0</v>
      </c>
      <c r="P83" s="38">
        <f>Fundraising!AO32</f>
        <v>0</v>
      </c>
      <c r="Q83" s="38">
        <f>Fundraising!AP32</f>
        <v>0</v>
      </c>
      <c r="R83" s="38">
        <f>Fundraising!AQ32</f>
        <v>0</v>
      </c>
      <c r="S83" s="38">
        <f>Fundraising!AR32</f>
        <v>0</v>
      </c>
      <c r="T83" s="38">
        <f>Fundraising!AS32</f>
        <v>0</v>
      </c>
      <c r="U83" s="38">
        <f>Fundraising!AT32</f>
        <v>0</v>
      </c>
      <c r="V83" s="38">
        <f>SUM(J83:U83)</f>
        <v>0</v>
      </c>
    </row>
    <row r="84" spans="1:22" x14ac:dyDescent="0.4">
      <c r="A84" t="str">
        <f>Fundraising!AA33</f>
        <v>Budget</v>
      </c>
      <c r="B84" t="str">
        <f>Fundraising!AB33</f>
        <v/>
      </c>
      <c r="C84">
        <f>Fundraising!AC33</f>
        <v>200</v>
      </c>
      <c r="D84" s="37" t="str">
        <f>Fundraising!AD33</f>
        <v>035</v>
      </c>
      <c r="E84" s="37"/>
      <c r="H84">
        <f>Fundraising!AG33</f>
        <v>110</v>
      </c>
      <c r="I84" t="str">
        <f>Fundraising!AH33</f>
        <v>USD</v>
      </c>
      <c r="J84" s="38">
        <f>Fundraising!AI33</f>
        <v>0</v>
      </c>
      <c r="K84" s="38">
        <f>Fundraising!AJ33</f>
        <v>0</v>
      </c>
      <c r="L84" s="38">
        <f>Fundraising!AK33</f>
        <v>0</v>
      </c>
      <c r="M84" s="38">
        <f>Fundraising!AL33</f>
        <v>0</v>
      </c>
      <c r="N84" s="38">
        <f>Fundraising!AM33</f>
        <v>0</v>
      </c>
      <c r="O84" s="38">
        <f>Fundraising!AN33</f>
        <v>0</v>
      </c>
      <c r="P84" s="38">
        <f>Fundraising!AO33</f>
        <v>0</v>
      </c>
      <c r="Q84" s="38">
        <f>Fundraising!AP33</f>
        <v>0</v>
      </c>
      <c r="R84" s="38">
        <f>Fundraising!AQ33</f>
        <v>0</v>
      </c>
      <c r="S84" s="38">
        <f>Fundraising!AR33</f>
        <v>0</v>
      </c>
      <c r="T84" s="38">
        <f>Fundraising!AS33</f>
        <v>0</v>
      </c>
      <c r="U84" s="38">
        <f>Fundraising!AT33</f>
        <v>0</v>
      </c>
      <c r="V84" s="38">
        <f t="shared" si="0"/>
        <v>0</v>
      </c>
    </row>
    <row r="85" spans="1:22" x14ac:dyDescent="0.4">
      <c r="A85" t="str">
        <f>'District Store'!AA8</f>
        <v>Budget</v>
      </c>
      <c r="B85" t="str">
        <f>'District Store'!AB8</f>
        <v>6045-000000</v>
      </c>
      <c r="C85">
        <f>'District Store'!AC8</f>
        <v>400</v>
      </c>
      <c r="D85" s="37" t="str">
        <f>'District Store'!AD8</f>
        <v>035</v>
      </c>
      <c r="E85" s="37"/>
      <c r="H85">
        <f>'District Store'!AH8</f>
        <v>110</v>
      </c>
      <c r="I85" t="str">
        <f>'District Store'!AI8</f>
        <v>USD</v>
      </c>
      <c r="J85" s="38">
        <f>'District Store'!AJ8</f>
        <v>0</v>
      </c>
      <c r="K85" s="38">
        <f>'District Store'!AK8</f>
        <v>0</v>
      </c>
      <c r="L85" s="38">
        <f>'District Store'!AL8</f>
        <v>0</v>
      </c>
      <c r="M85" s="38">
        <f>'District Store'!AM8</f>
        <v>0</v>
      </c>
      <c r="N85" s="38">
        <f>'District Store'!AN8</f>
        <v>0</v>
      </c>
      <c r="O85" s="38">
        <f>'District Store'!AO8</f>
        <v>0</v>
      </c>
      <c r="P85" s="38">
        <f>'District Store'!AP8</f>
        <v>0</v>
      </c>
      <c r="Q85" s="38">
        <f>'District Store'!AQ8</f>
        <v>0</v>
      </c>
      <c r="R85" s="38">
        <f>'District Store'!AR8</f>
        <v>0</v>
      </c>
      <c r="S85" s="38">
        <f>'District Store'!AS8</f>
        <v>0</v>
      </c>
      <c r="T85" s="38">
        <f>'District Store'!AT8</f>
        <v>0</v>
      </c>
      <c r="U85" s="38">
        <f>'District Store'!AU8</f>
        <v>0</v>
      </c>
      <c r="V85" s="38">
        <f t="shared" ref="V85:V206" si="3">SUM(J85:U85)</f>
        <v>0</v>
      </c>
    </row>
    <row r="86" spans="1:22" x14ac:dyDescent="0.4">
      <c r="A86" t="str">
        <f>'District Store'!AA10</f>
        <v>Budget</v>
      </c>
      <c r="B86" t="str">
        <f>'District Store'!AB10</f>
        <v>7002-000000</v>
      </c>
      <c r="C86">
        <f>'District Store'!AC10</f>
        <v>400</v>
      </c>
      <c r="D86" s="37" t="str">
        <f>'District Store'!AD10</f>
        <v>035</v>
      </c>
      <c r="E86" s="37"/>
      <c r="H86">
        <f>'District Store'!AH10</f>
        <v>110</v>
      </c>
      <c r="I86" t="str">
        <f>'District Store'!AI10</f>
        <v>USD</v>
      </c>
      <c r="J86" s="38">
        <f>'District Store'!AJ10</f>
        <v>0</v>
      </c>
      <c r="K86" s="38">
        <f>'District Store'!AK10</f>
        <v>0</v>
      </c>
      <c r="L86" s="38">
        <f>'District Store'!AL10</f>
        <v>0</v>
      </c>
      <c r="M86" s="38">
        <f>'District Store'!AM10</f>
        <v>0</v>
      </c>
      <c r="N86" s="38">
        <f>'District Store'!AN10</f>
        <v>0</v>
      </c>
      <c r="O86" s="38">
        <f>'District Store'!AO10</f>
        <v>0</v>
      </c>
      <c r="P86" s="38">
        <f>'District Store'!AP10</f>
        <v>0</v>
      </c>
      <c r="Q86" s="38">
        <f>'District Store'!AQ10</f>
        <v>0</v>
      </c>
      <c r="R86" s="38">
        <f>'District Store'!AR10</f>
        <v>0</v>
      </c>
      <c r="S86" s="38">
        <f>'District Store'!AS10</f>
        <v>0</v>
      </c>
      <c r="T86" s="38">
        <f>'District Store'!AT10</f>
        <v>0</v>
      </c>
      <c r="U86" s="38">
        <f>'District Store'!AU10</f>
        <v>0</v>
      </c>
      <c r="V86" s="38">
        <f t="shared" si="3"/>
        <v>0</v>
      </c>
    </row>
    <row r="87" spans="1:22" x14ac:dyDescent="0.4">
      <c r="A87" t="str">
        <f>'Marketing Outside Toastmasters'!AA10</f>
        <v>Budget</v>
      </c>
      <c r="B87" t="str">
        <f>'Marketing Outside Toastmasters'!AB10</f>
        <v>7006-000000</v>
      </c>
      <c r="C87">
        <f>'Marketing Outside Toastmasters'!AC10</f>
        <v>599</v>
      </c>
      <c r="D87" s="37" t="str">
        <f>'Marketing Outside Toastmasters'!AD10</f>
        <v>035</v>
      </c>
      <c r="E87" s="37"/>
      <c r="H87">
        <f>'Marketing Outside Toastmasters'!AG10</f>
        <v>110</v>
      </c>
      <c r="I87" t="str">
        <f>'Marketing Outside Toastmasters'!AH10</f>
        <v>USD</v>
      </c>
      <c r="J87" s="38">
        <f>'Marketing Outside Toastmasters'!AI10</f>
        <v>0</v>
      </c>
      <c r="K87" s="38">
        <f>'Marketing Outside Toastmasters'!AJ10</f>
        <v>0</v>
      </c>
      <c r="L87" s="38">
        <f>'Marketing Outside Toastmasters'!AK10</f>
        <v>0</v>
      </c>
      <c r="M87" s="38">
        <f>'Marketing Outside Toastmasters'!AL10</f>
        <v>0</v>
      </c>
      <c r="N87" s="38">
        <f>'Marketing Outside Toastmasters'!AM10</f>
        <v>0</v>
      </c>
      <c r="O87" s="38">
        <f>'Marketing Outside Toastmasters'!AN10</f>
        <v>0</v>
      </c>
      <c r="P87" s="38">
        <f>'Marketing Outside Toastmasters'!AO10</f>
        <v>0</v>
      </c>
      <c r="Q87" s="38">
        <f>'Marketing Outside Toastmasters'!AP10</f>
        <v>0</v>
      </c>
      <c r="R87" s="38">
        <f>'Marketing Outside Toastmasters'!AQ10</f>
        <v>0</v>
      </c>
      <c r="S87" s="38">
        <f>'Marketing Outside Toastmasters'!AR10</f>
        <v>0</v>
      </c>
      <c r="T87" s="38">
        <f>'Marketing Outside Toastmasters'!AS10</f>
        <v>0</v>
      </c>
      <c r="U87" s="38">
        <f>'Marketing Outside Toastmasters'!AT10</f>
        <v>0</v>
      </c>
      <c r="V87" s="38">
        <f t="shared" si="3"/>
        <v>0</v>
      </c>
    </row>
    <row r="88" spans="1:22" x14ac:dyDescent="0.4">
      <c r="A88" t="str">
        <f>'Marketing Outside Toastmasters'!AA11</f>
        <v>Budget</v>
      </c>
      <c r="B88" t="str">
        <f>'Marketing Outside Toastmasters'!AB11</f>
        <v>7008-000000</v>
      </c>
      <c r="C88">
        <f>'Marketing Outside Toastmasters'!AC11</f>
        <v>599</v>
      </c>
      <c r="D88" s="37" t="str">
        <f>'Marketing Outside Toastmasters'!AD11</f>
        <v>035</v>
      </c>
      <c r="E88" s="37"/>
      <c r="H88">
        <f>'Marketing Outside Toastmasters'!AG11</f>
        <v>110</v>
      </c>
      <c r="I88" t="str">
        <f>'Marketing Outside Toastmasters'!AH11</f>
        <v>USD</v>
      </c>
      <c r="J88" s="38">
        <f>'Marketing Outside Toastmasters'!AI11</f>
        <v>12.5</v>
      </c>
      <c r="K88" s="38">
        <f>'Marketing Outside Toastmasters'!AJ11</f>
        <v>12.5</v>
      </c>
      <c r="L88" s="38">
        <f>'Marketing Outside Toastmasters'!AK11</f>
        <v>12.5</v>
      </c>
      <c r="M88" s="38">
        <f>'Marketing Outside Toastmasters'!AL11</f>
        <v>12.5</v>
      </c>
      <c r="N88" s="38">
        <f>'Marketing Outside Toastmasters'!AM11</f>
        <v>12.5</v>
      </c>
      <c r="O88" s="38">
        <f>'Marketing Outside Toastmasters'!AN11</f>
        <v>12.5</v>
      </c>
      <c r="P88" s="38">
        <f>'Marketing Outside Toastmasters'!AO11</f>
        <v>12.5</v>
      </c>
      <c r="Q88" s="38">
        <f>'Marketing Outside Toastmasters'!AP11</f>
        <v>12.5</v>
      </c>
      <c r="R88" s="38">
        <f>'Marketing Outside Toastmasters'!AQ11</f>
        <v>12.5</v>
      </c>
      <c r="S88" s="38">
        <f>'Marketing Outside Toastmasters'!AR11</f>
        <v>12.5</v>
      </c>
      <c r="T88" s="38">
        <f>'Marketing Outside Toastmasters'!AS11</f>
        <v>12.5</v>
      </c>
      <c r="U88" s="38">
        <f>'Marketing Outside Toastmasters'!AT11</f>
        <v>12.5</v>
      </c>
      <c r="V88" s="38">
        <f t="shared" si="3"/>
        <v>150</v>
      </c>
    </row>
    <row r="89" spans="1:22" x14ac:dyDescent="0.4">
      <c r="A89" t="str">
        <f>'Marketing Outside Toastmasters'!AA12</f>
        <v>Budget</v>
      </c>
      <c r="B89" t="str">
        <f>'Marketing Outside Toastmasters'!AB12</f>
        <v>7010-000000</v>
      </c>
      <c r="C89">
        <f>'Marketing Outside Toastmasters'!AC12</f>
        <v>599</v>
      </c>
      <c r="D89" s="37" t="str">
        <f>'Marketing Outside Toastmasters'!AD12</f>
        <v>035</v>
      </c>
      <c r="E89" s="37"/>
      <c r="H89">
        <f>'Marketing Outside Toastmasters'!AG12</f>
        <v>110</v>
      </c>
      <c r="I89" t="str">
        <f>'Marketing Outside Toastmasters'!AH12</f>
        <v>USD</v>
      </c>
      <c r="J89" s="38">
        <f>'Marketing Outside Toastmasters'!AI12</f>
        <v>0</v>
      </c>
      <c r="K89" s="38">
        <f>'Marketing Outside Toastmasters'!AJ12</f>
        <v>0</v>
      </c>
      <c r="L89" s="38">
        <f>'Marketing Outside Toastmasters'!AK12</f>
        <v>0</v>
      </c>
      <c r="M89" s="38">
        <f>'Marketing Outside Toastmasters'!AL12</f>
        <v>0</v>
      </c>
      <c r="N89" s="38">
        <f>'Marketing Outside Toastmasters'!AM12</f>
        <v>0</v>
      </c>
      <c r="O89" s="38">
        <f>'Marketing Outside Toastmasters'!AN12</f>
        <v>0</v>
      </c>
      <c r="P89" s="38">
        <f>'Marketing Outside Toastmasters'!AO12</f>
        <v>0</v>
      </c>
      <c r="Q89" s="38">
        <f>'Marketing Outside Toastmasters'!AP12</f>
        <v>0</v>
      </c>
      <c r="R89" s="38">
        <f>'Marketing Outside Toastmasters'!AQ12</f>
        <v>0</v>
      </c>
      <c r="S89" s="38">
        <f>'Marketing Outside Toastmasters'!AR12</f>
        <v>0</v>
      </c>
      <c r="T89" s="38">
        <f>'Marketing Outside Toastmasters'!AS12</f>
        <v>0</v>
      </c>
      <c r="U89" s="38">
        <f>'Marketing Outside Toastmasters'!AT12</f>
        <v>0</v>
      </c>
      <c r="V89" s="38">
        <f t="shared" si="3"/>
        <v>0</v>
      </c>
    </row>
    <row r="90" spans="1:22" x14ac:dyDescent="0.4">
      <c r="A90" t="str">
        <f>'Marketing Outside Toastmasters'!AA13</f>
        <v>Budget</v>
      </c>
      <c r="B90" t="str">
        <f>'Marketing Outside Toastmasters'!AB13</f>
        <v>7012-000000</v>
      </c>
      <c r="C90">
        <f>'Marketing Outside Toastmasters'!AC13</f>
        <v>599</v>
      </c>
      <c r="D90" s="37" t="str">
        <f>'Marketing Outside Toastmasters'!AD13</f>
        <v>035</v>
      </c>
      <c r="E90" s="37"/>
      <c r="H90">
        <f>'Marketing Outside Toastmasters'!AG13</f>
        <v>110</v>
      </c>
      <c r="I90" t="str">
        <f>'Marketing Outside Toastmasters'!AH13</f>
        <v>USD</v>
      </c>
      <c r="J90" s="38">
        <f>'Marketing Outside Toastmasters'!AI13</f>
        <v>10</v>
      </c>
      <c r="K90" s="38">
        <f>'Marketing Outside Toastmasters'!AJ13</f>
        <v>10</v>
      </c>
      <c r="L90" s="38">
        <f>'Marketing Outside Toastmasters'!AK13</f>
        <v>10</v>
      </c>
      <c r="M90" s="38">
        <f>'Marketing Outside Toastmasters'!AL13</f>
        <v>10</v>
      </c>
      <c r="N90" s="38">
        <f>'Marketing Outside Toastmasters'!AM13</f>
        <v>10</v>
      </c>
      <c r="O90" s="38">
        <f>'Marketing Outside Toastmasters'!AN13</f>
        <v>10</v>
      </c>
      <c r="P90" s="38">
        <f>'Marketing Outside Toastmasters'!AO13</f>
        <v>10</v>
      </c>
      <c r="Q90" s="38">
        <f>'Marketing Outside Toastmasters'!AP13</f>
        <v>10</v>
      </c>
      <c r="R90" s="38">
        <f>'Marketing Outside Toastmasters'!AQ13</f>
        <v>10</v>
      </c>
      <c r="S90" s="38">
        <f>'Marketing Outside Toastmasters'!AR13</f>
        <v>10</v>
      </c>
      <c r="T90" s="38">
        <f>'Marketing Outside Toastmasters'!AS13</f>
        <v>10</v>
      </c>
      <c r="U90" s="38">
        <f>'Marketing Outside Toastmasters'!AT13</f>
        <v>10</v>
      </c>
      <c r="V90" s="38">
        <f t="shared" si="3"/>
        <v>120</v>
      </c>
    </row>
    <row r="91" spans="1:22" x14ac:dyDescent="0.4">
      <c r="A91" t="str">
        <f>'Marketing Outside Toastmasters'!AA14</f>
        <v>Budget</v>
      </c>
      <c r="B91" t="str">
        <f>'Marketing Outside Toastmasters'!AB14</f>
        <v>7036-000000</v>
      </c>
      <c r="C91">
        <f>'Marketing Outside Toastmasters'!AC14</f>
        <v>599</v>
      </c>
      <c r="D91" s="37" t="str">
        <f>'Marketing Outside Toastmasters'!AD14</f>
        <v>035</v>
      </c>
      <c r="E91" s="37"/>
      <c r="H91">
        <f>'Marketing Outside Toastmasters'!AG14</f>
        <v>110</v>
      </c>
      <c r="I91" t="str">
        <f>'Marketing Outside Toastmasters'!AH14</f>
        <v>USD</v>
      </c>
      <c r="J91" s="38">
        <f>'Marketing Outside Toastmasters'!AI14</f>
        <v>0</v>
      </c>
      <c r="K91" s="38">
        <f>'Marketing Outside Toastmasters'!AJ14</f>
        <v>0</v>
      </c>
      <c r="L91" s="38">
        <f>'Marketing Outside Toastmasters'!AK14</f>
        <v>115</v>
      </c>
      <c r="M91" s="38">
        <f>'Marketing Outside Toastmasters'!AL14</f>
        <v>115</v>
      </c>
      <c r="N91" s="38">
        <f>'Marketing Outside Toastmasters'!AM14</f>
        <v>230</v>
      </c>
      <c r="O91" s="38">
        <f>'Marketing Outside Toastmasters'!AN14</f>
        <v>115</v>
      </c>
      <c r="P91" s="38">
        <f>'Marketing Outside Toastmasters'!AO14</f>
        <v>230</v>
      </c>
      <c r="Q91" s="38">
        <f>'Marketing Outside Toastmasters'!AP14</f>
        <v>115</v>
      </c>
      <c r="R91" s="38">
        <f>'Marketing Outside Toastmasters'!AQ14</f>
        <v>115</v>
      </c>
      <c r="S91" s="38">
        <f>'Marketing Outside Toastmasters'!AR14</f>
        <v>115</v>
      </c>
      <c r="T91" s="38">
        <f>'Marketing Outside Toastmasters'!AS14</f>
        <v>115</v>
      </c>
      <c r="U91" s="38">
        <f>'Marketing Outside Toastmasters'!AT14</f>
        <v>115</v>
      </c>
      <c r="V91" s="38">
        <f t="shared" si="3"/>
        <v>1380</v>
      </c>
    </row>
    <row r="92" spans="1:22" x14ac:dyDescent="0.4">
      <c r="A92" t="str">
        <f>'Marketing Outside Toastmasters'!AA15</f>
        <v>Budget</v>
      </c>
      <c r="B92" t="str">
        <f>'Marketing Outside Toastmasters'!AB15</f>
        <v>7044-000000</v>
      </c>
      <c r="C92">
        <f>'Marketing Outside Toastmasters'!AC15</f>
        <v>599</v>
      </c>
      <c r="D92" s="37" t="str">
        <f>'Marketing Outside Toastmasters'!AD15</f>
        <v>035</v>
      </c>
      <c r="E92" s="37"/>
      <c r="H92">
        <f>'Marketing Outside Toastmasters'!AG15</f>
        <v>110</v>
      </c>
      <c r="I92" t="str">
        <f>'Marketing Outside Toastmasters'!AH15</f>
        <v>USD</v>
      </c>
      <c r="J92" s="38">
        <f>'Marketing Outside Toastmasters'!AI15</f>
        <v>0</v>
      </c>
      <c r="K92" s="38">
        <f>'Marketing Outside Toastmasters'!AJ15</f>
        <v>0</v>
      </c>
      <c r="L92" s="38">
        <f>'Marketing Outside Toastmasters'!AK15</f>
        <v>0</v>
      </c>
      <c r="M92" s="38">
        <f>'Marketing Outside Toastmasters'!AL15</f>
        <v>0</v>
      </c>
      <c r="N92" s="38">
        <f>'Marketing Outside Toastmasters'!AM15</f>
        <v>0</v>
      </c>
      <c r="O92" s="38">
        <f>'Marketing Outside Toastmasters'!AN15</f>
        <v>0</v>
      </c>
      <c r="P92" s="38">
        <f>'Marketing Outside Toastmasters'!AO15</f>
        <v>0</v>
      </c>
      <c r="Q92" s="38">
        <f>'Marketing Outside Toastmasters'!AP15</f>
        <v>0</v>
      </c>
      <c r="R92" s="38">
        <f>'Marketing Outside Toastmasters'!AQ15</f>
        <v>0</v>
      </c>
      <c r="S92" s="38">
        <f>'Marketing Outside Toastmasters'!AR15</f>
        <v>0</v>
      </c>
      <c r="T92" s="38">
        <f>'Marketing Outside Toastmasters'!AS15</f>
        <v>0</v>
      </c>
      <c r="U92" s="38">
        <f>'Marketing Outside Toastmasters'!AT15</f>
        <v>0</v>
      </c>
      <c r="V92" s="38">
        <f t="shared" si="3"/>
        <v>0</v>
      </c>
    </row>
    <row r="93" spans="1:22" x14ac:dyDescent="0.4">
      <c r="A93" t="str">
        <f>'Marketing Outside Toastmasters'!AA16</f>
        <v>Budget</v>
      </c>
      <c r="B93" t="str">
        <f>'Marketing Outside Toastmasters'!AB16</f>
        <v>7082-000000</v>
      </c>
      <c r="C93">
        <f>'Marketing Outside Toastmasters'!AC16</f>
        <v>599</v>
      </c>
      <c r="D93" s="37" t="str">
        <f>'Marketing Outside Toastmasters'!AD16</f>
        <v>035</v>
      </c>
      <c r="E93" s="37"/>
      <c r="H93">
        <f>'Marketing Outside Toastmasters'!AG16</f>
        <v>110</v>
      </c>
      <c r="I93" t="str">
        <f>'Marketing Outside Toastmasters'!AH16</f>
        <v>USD</v>
      </c>
      <c r="J93" s="38">
        <f>'Marketing Outside Toastmasters'!AI16</f>
        <v>0</v>
      </c>
      <c r="K93" s="38">
        <f>'Marketing Outside Toastmasters'!AJ16</f>
        <v>0</v>
      </c>
      <c r="L93" s="38">
        <f>'Marketing Outside Toastmasters'!AK16</f>
        <v>0</v>
      </c>
      <c r="M93" s="38">
        <f>'Marketing Outside Toastmasters'!AL16</f>
        <v>200</v>
      </c>
      <c r="N93" s="38">
        <f>'Marketing Outside Toastmasters'!AM16</f>
        <v>0</v>
      </c>
      <c r="O93" s="38">
        <f>'Marketing Outside Toastmasters'!AN16</f>
        <v>0</v>
      </c>
      <c r="P93" s="38">
        <f>'Marketing Outside Toastmasters'!AO16</f>
        <v>0</v>
      </c>
      <c r="Q93" s="38">
        <f>'Marketing Outside Toastmasters'!AP16</f>
        <v>200</v>
      </c>
      <c r="R93" s="38">
        <f>'Marketing Outside Toastmasters'!AQ16</f>
        <v>0</v>
      </c>
      <c r="S93" s="38">
        <f>'Marketing Outside Toastmasters'!AR16</f>
        <v>0</v>
      </c>
      <c r="T93" s="38">
        <f>'Marketing Outside Toastmasters'!AS16</f>
        <v>0</v>
      </c>
      <c r="U93" s="38">
        <f>'Marketing Outside Toastmasters'!AT16</f>
        <v>0</v>
      </c>
      <c r="V93" s="38">
        <f t="shared" si="3"/>
        <v>400</v>
      </c>
    </row>
    <row r="94" spans="1:22" x14ac:dyDescent="0.4">
      <c r="A94" t="str">
        <f>'Marketing Outside Toastmasters'!AA17</f>
        <v>Budget</v>
      </c>
      <c r="B94" t="str">
        <f>'Marketing Outside Toastmasters'!AB17</f>
        <v/>
      </c>
      <c r="C94">
        <f>'Marketing Outside Toastmasters'!AC17</f>
        <v>599</v>
      </c>
      <c r="D94" s="37" t="str">
        <f>'Marketing Outside Toastmasters'!AD17</f>
        <v>035</v>
      </c>
      <c r="E94" s="37"/>
      <c r="H94">
        <f>'Marketing Outside Toastmasters'!AG17</f>
        <v>110</v>
      </c>
      <c r="I94" t="str">
        <f>'Marketing Outside Toastmasters'!AH17</f>
        <v>USD</v>
      </c>
      <c r="J94" s="38">
        <f>'Marketing Outside Toastmasters'!AI17</f>
        <v>0</v>
      </c>
      <c r="K94" s="38">
        <f>'Marketing Outside Toastmasters'!AJ17</f>
        <v>0</v>
      </c>
      <c r="L94" s="38">
        <f>'Marketing Outside Toastmasters'!AK17</f>
        <v>0</v>
      </c>
      <c r="M94" s="38">
        <f>'Marketing Outside Toastmasters'!AL17</f>
        <v>0</v>
      </c>
      <c r="N94" s="38">
        <f>'Marketing Outside Toastmasters'!AM17</f>
        <v>0</v>
      </c>
      <c r="O94" s="38">
        <f>'Marketing Outside Toastmasters'!AN17</f>
        <v>0</v>
      </c>
      <c r="P94" s="38">
        <f>'Marketing Outside Toastmasters'!AO17</f>
        <v>0</v>
      </c>
      <c r="Q94" s="38">
        <f>'Marketing Outside Toastmasters'!AP17</f>
        <v>0</v>
      </c>
      <c r="R94" s="38">
        <f>'Marketing Outside Toastmasters'!AQ17</f>
        <v>0</v>
      </c>
      <c r="S94" s="38">
        <f>'Marketing Outside Toastmasters'!AR17</f>
        <v>0</v>
      </c>
      <c r="T94" s="38">
        <f>'Marketing Outside Toastmasters'!AS17</f>
        <v>0</v>
      </c>
      <c r="U94" s="38">
        <f>'Marketing Outside Toastmasters'!AT17</f>
        <v>0</v>
      </c>
      <c r="V94" s="38">
        <f t="shared" si="3"/>
        <v>0</v>
      </c>
    </row>
    <row r="95" spans="1:22" x14ac:dyDescent="0.4">
      <c r="A95" t="str">
        <f>'Marketing Outside Toastmasters'!AA18</f>
        <v>Budget</v>
      </c>
      <c r="B95" t="str">
        <f>'Marketing Outside Toastmasters'!AB18</f>
        <v/>
      </c>
      <c r="C95">
        <f>'Marketing Outside Toastmasters'!AC18</f>
        <v>599</v>
      </c>
      <c r="D95" s="37" t="str">
        <f>'Marketing Outside Toastmasters'!AD18</f>
        <v>035</v>
      </c>
      <c r="E95" s="37"/>
      <c r="H95">
        <f>'Marketing Outside Toastmasters'!AG18</f>
        <v>110</v>
      </c>
      <c r="I95" t="str">
        <f>'Marketing Outside Toastmasters'!AH18</f>
        <v>USD</v>
      </c>
      <c r="J95" s="38">
        <f>'Marketing Outside Toastmasters'!AI18</f>
        <v>0</v>
      </c>
      <c r="K95" s="38">
        <f>'Marketing Outside Toastmasters'!AJ18</f>
        <v>0</v>
      </c>
      <c r="L95" s="38">
        <f>'Marketing Outside Toastmasters'!AK18</f>
        <v>0</v>
      </c>
      <c r="M95" s="38">
        <f>'Marketing Outside Toastmasters'!AL18</f>
        <v>0</v>
      </c>
      <c r="N95" s="38">
        <f>'Marketing Outside Toastmasters'!AM18</f>
        <v>0</v>
      </c>
      <c r="O95" s="38">
        <f>'Marketing Outside Toastmasters'!AN18</f>
        <v>0</v>
      </c>
      <c r="P95" s="38">
        <f>'Marketing Outside Toastmasters'!AO18</f>
        <v>0</v>
      </c>
      <c r="Q95" s="38">
        <f>'Marketing Outside Toastmasters'!AP18</f>
        <v>0</v>
      </c>
      <c r="R95" s="38">
        <f>'Marketing Outside Toastmasters'!AQ18</f>
        <v>0</v>
      </c>
      <c r="S95" s="38">
        <f>'Marketing Outside Toastmasters'!AR18</f>
        <v>0</v>
      </c>
      <c r="T95" s="38">
        <f>'Marketing Outside Toastmasters'!AS18</f>
        <v>0</v>
      </c>
      <c r="U95" s="38">
        <f>'Marketing Outside Toastmasters'!AT18</f>
        <v>0</v>
      </c>
      <c r="V95" s="38">
        <f t="shared" si="3"/>
        <v>0</v>
      </c>
    </row>
    <row r="96" spans="1:22" x14ac:dyDescent="0.4">
      <c r="A96" t="str">
        <f>'Marketing Outside Toastmasters'!AA19</f>
        <v>Budget</v>
      </c>
      <c r="B96" t="str">
        <f>'Marketing Outside Toastmasters'!AB19</f>
        <v/>
      </c>
      <c r="C96">
        <f>'Marketing Outside Toastmasters'!AC19</f>
        <v>599</v>
      </c>
      <c r="D96" s="37" t="str">
        <f>'Marketing Outside Toastmasters'!AD19</f>
        <v>035</v>
      </c>
      <c r="E96" s="37"/>
      <c r="H96">
        <f>'Marketing Outside Toastmasters'!AG19</f>
        <v>110</v>
      </c>
      <c r="I96" t="str">
        <f>'Marketing Outside Toastmasters'!AH19</f>
        <v>USD</v>
      </c>
      <c r="J96" s="38">
        <f>'Marketing Outside Toastmasters'!AI19</f>
        <v>0</v>
      </c>
      <c r="K96" s="38">
        <f>'Marketing Outside Toastmasters'!AJ19</f>
        <v>0</v>
      </c>
      <c r="L96" s="38">
        <f>'Marketing Outside Toastmasters'!AK19</f>
        <v>0</v>
      </c>
      <c r="M96" s="38">
        <f>'Marketing Outside Toastmasters'!AL19</f>
        <v>0</v>
      </c>
      <c r="N96" s="38">
        <f>'Marketing Outside Toastmasters'!AM19</f>
        <v>0</v>
      </c>
      <c r="O96" s="38">
        <f>'Marketing Outside Toastmasters'!AN19</f>
        <v>0</v>
      </c>
      <c r="P96" s="38">
        <f>'Marketing Outside Toastmasters'!AO19</f>
        <v>0</v>
      </c>
      <c r="Q96" s="38">
        <f>'Marketing Outside Toastmasters'!AP19</f>
        <v>0</v>
      </c>
      <c r="R96" s="38">
        <f>'Marketing Outside Toastmasters'!AQ19</f>
        <v>0</v>
      </c>
      <c r="S96" s="38">
        <f>'Marketing Outside Toastmasters'!AR19</f>
        <v>0</v>
      </c>
      <c r="T96" s="38">
        <f>'Marketing Outside Toastmasters'!AS19</f>
        <v>0</v>
      </c>
      <c r="U96" s="38">
        <f>'Marketing Outside Toastmasters'!AT19</f>
        <v>0</v>
      </c>
      <c r="V96" s="38">
        <f t="shared" si="3"/>
        <v>0</v>
      </c>
    </row>
    <row r="97" spans="1:22" x14ac:dyDescent="0.4">
      <c r="A97" t="str">
        <f>Recognition!AA10</f>
        <v>Budget</v>
      </c>
      <c r="B97" t="str">
        <f>Recognition!AB10</f>
        <v>7006-000000</v>
      </c>
      <c r="C97">
        <f>Recognition!AC10</f>
        <v>570</v>
      </c>
      <c r="D97" t="str">
        <f>Recognition!AD10</f>
        <v>035</v>
      </c>
      <c r="E97" s="37"/>
      <c r="H97">
        <f>Recognition!AG10</f>
        <v>110</v>
      </c>
      <c r="I97" t="str">
        <f>Recognition!AH10</f>
        <v>USD</v>
      </c>
      <c r="J97" s="38">
        <f>Recognition!AI10</f>
        <v>0</v>
      </c>
      <c r="K97" s="38">
        <f>Recognition!AJ10</f>
        <v>0</v>
      </c>
      <c r="L97" s="38">
        <f>Recognition!AK10</f>
        <v>0</v>
      </c>
      <c r="M97" s="38">
        <f>Recognition!AL10</f>
        <v>0</v>
      </c>
      <c r="N97" s="38">
        <f>Recognition!AM10</f>
        <v>0</v>
      </c>
      <c r="O97" s="38">
        <f>Recognition!AN10</f>
        <v>0</v>
      </c>
      <c r="P97" s="38">
        <f>Recognition!AO10</f>
        <v>0</v>
      </c>
      <c r="Q97" s="38">
        <f>Recognition!AP10</f>
        <v>0</v>
      </c>
      <c r="R97" s="38">
        <f>Recognition!AQ10</f>
        <v>0</v>
      </c>
      <c r="S97" s="38">
        <f>Recognition!AR10</f>
        <v>0</v>
      </c>
      <c r="T97" s="38">
        <f>Recognition!AS10</f>
        <v>0</v>
      </c>
      <c r="U97" s="38">
        <f>Recognition!AT10</f>
        <v>0</v>
      </c>
      <c r="V97" s="38">
        <f t="shared" si="3"/>
        <v>0</v>
      </c>
    </row>
    <row r="98" spans="1:22" x14ac:dyDescent="0.4">
      <c r="A98" t="str">
        <f>Recognition!AA11</f>
        <v>Budget</v>
      </c>
      <c r="B98" t="str">
        <f>Recognition!AB11</f>
        <v>7008-000000</v>
      </c>
      <c r="C98">
        <f>Recognition!AC11</f>
        <v>570</v>
      </c>
      <c r="D98" t="str">
        <f>Recognition!AD11</f>
        <v>035</v>
      </c>
      <c r="E98" s="37"/>
      <c r="H98">
        <f>Recognition!AG11</f>
        <v>110</v>
      </c>
      <c r="I98" t="str">
        <f>Recognition!AH11</f>
        <v>USD</v>
      </c>
      <c r="J98" s="38">
        <f>Recognition!AI11</f>
        <v>0</v>
      </c>
      <c r="K98" s="38">
        <f>Recognition!AJ11</f>
        <v>0</v>
      </c>
      <c r="L98" s="38">
        <f>Recognition!AK11</f>
        <v>0</v>
      </c>
      <c r="M98" s="38">
        <f>Recognition!AL11</f>
        <v>0</v>
      </c>
      <c r="N98" s="38">
        <f>Recognition!AM11</f>
        <v>0</v>
      </c>
      <c r="O98" s="38">
        <f>Recognition!AN11</f>
        <v>0</v>
      </c>
      <c r="P98" s="38">
        <f>Recognition!AO11</f>
        <v>0</v>
      </c>
      <c r="Q98" s="38">
        <f>Recognition!AP11</f>
        <v>0</v>
      </c>
      <c r="R98" s="38">
        <f>Recognition!AQ11</f>
        <v>0</v>
      </c>
      <c r="S98" s="38">
        <f>Recognition!AR11</f>
        <v>0</v>
      </c>
      <c r="T98" s="38">
        <f>Recognition!AS11</f>
        <v>0</v>
      </c>
      <c r="U98" s="38">
        <f>Recognition!AT11</f>
        <v>0</v>
      </c>
      <c r="V98" s="38">
        <f t="shared" si="3"/>
        <v>0</v>
      </c>
    </row>
    <row r="99" spans="1:22" x14ac:dyDescent="0.4">
      <c r="A99" t="str">
        <f>Recognition!AA12</f>
        <v>Budget</v>
      </c>
      <c r="B99" t="str">
        <f>Recognition!AB12</f>
        <v>7010-000000</v>
      </c>
      <c r="C99">
        <f>Recognition!AC12</f>
        <v>570</v>
      </c>
      <c r="D99" t="str">
        <f>Recognition!AD12</f>
        <v>035</v>
      </c>
      <c r="E99" s="37"/>
      <c r="H99">
        <f>Recognition!AG12</f>
        <v>110</v>
      </c>
      <c r="I99" t="str">
        <f>Recognition!AH12</f>
        <v>USD</v>
      </c>
      <c r="J99" s="38">
        <f>Recognition!AI12</f>
        <v>0</v>
      </c>
      <c r="K99" s="38">
        <f>Recognition!AJ12</f>
        <v>0</v>
      </c>
      <c r="L99" s="38">
        <f>Recognition!AK12</f>
        <v>0</v>
      </c>
      <c r="M99" s="38">
        <f>Recognition!AL12</f>
        <v>0</v>
      </c>
      <c r="N99" s="38">
        <f>Recognition!AM12</f>
        <v>0</v>
      </c>
      <c r="O99" s="38">
        <f>Recognition!AN12</f>
        <v>0</v>
      </c>
      <c r="P99" s="38">
        <f>Recognition!AO12</f>
        <v>0</v>
      </c>
      <c r="Q99" s="38">
        <f>Recognition!AP12</f>
        <v>0</v>
      </c>
      <c r="R99" s="38">
        <f>Recognition!AQ12</f>
        <v>0</v>
      </c>
      <c r="S99" s="38">
        <f>Recognition!AR12</f>
        <v>0</v>
      </c>
      <c r="T99" s="38">
        <f>Recognition!AS12</f>
        <v>0</v>
      </c>
      <c r="U99" s="38">
        <f>Recognition!AT12</f>
        <v>0</v>
      </c>
      <c r="V99" s="38">
        <f t="shared" si="3"/>
        <v>0</v>
      </c>
    </row>
    <row r="100" spans="1:22" x14ac:dyDescent="0.4">
      <c r="A100" t="str">
        <f>Recognition!AA13</f>
        <v>Budget</v>
      </c>
      <c r="B100" t="str">
        <f>Recognition!AB13</f>
        <v>7012-000000</v>
      </c>
      <c r="C100">
        <f>Recognition!AC13</f>
        <v>570</v>
      </c>
      <c r="D100" t="str">
        <f>Recognition!AD13</f>
        <v>035</v>
      </c>
      <c r="E100" s="37"/>
      <c r="H100">
        <f>Recognition!AG13</f>
        <v>110</v>
      </c>
      <c r="I100" t="str">
        <f>Recognition!AH13</f>
        <v>USD</v>
      </c>
      <c r="J100" s="38">
        <f>Recognition!AI13</f>
        <v>0</v>
      </c>
      <c r="K100" s="38">
        <f>Recognition!AJ13</f>
        <v>0</v>
      </c>
      <c r="L100" s="38">
        <f>Recognition!AK13</f>
        <v>0</v>
      </c>
      <c r="M100" s="38">
        <f>Recognition!AL13</f>
        <v>0</v>
      </c>
      <c r="N100" s="38">
        <f>Recognition!AM13</f>
        <v>0</v>
      </c>
      <c r="O100" s="38">
        <f>Recognition!AN13</f>
        <v>0</v>
      </c>
      <c r="P100" s="38">
        <f>Recognition!AO13</f>
        <v>0</v>
      </c>
      <c r="Q100" s="38">
        <f>Recognition!AP13</f>
        <v>0</v>
      </c>
      <c r="R100" s="38">
        <f>Recognition!AQ13</f>
        <v>0</v>
      </c>
      <c r="S100" s="38">
        <f>Recognition!AR13</f>
        <v>0</v>
      </c>
      <c r="T100" s="38">
        <f>Recognition!AS13</f>
        <v>0</v>
      </c>
      <c r="U100" s="38">
        <f>Recognition!AT13</f>
        <v>0</v>
      </c>
      <c r="V100" s="38">
        <f t="shared" si="3"/>
        <v>0</v>
      </c>
    </row>
    <row r="101" spans="1:22" x14ac:dyDescent="0.4">
      <c r="A101" t="str">
        <f>Recognition!AA14</f>
        <v>Budget</v>
      </c>
      <c r="B101" t="str">
        <f>Recognition!AB14</f>
        <v>7036-000000</v>
      </c>
      <c r="C101">
        <f>Recognition!AC14</f>
        <v>570</v>
      </c>
      <c r="D101" t="str">
        <f>Recognition!AD14</f>
        <v>035</v>
      </c>
      <c r="E101" s="37"/>
      <c r="H101">
        <f>Recognition!AG14</f>
        <v>110</v>
      </c>
      <c r="I101" t="str">
        <f>Recognition!AH14</f>
        <v>USD</v>
      </c>
      <c r="J101" s="38">
        <f>Recognition!AI14</f>
        <v>0</v>
      </c>
      <c r="K101" s="38">
        <f>Recognition!AJ14</f>
        <v>0</v>
      </c>
      <c r="L101" s="38">
        <f>Recognition!AK14</f>
        <v>0</v>
      </c>
      <c r="M101" s="38">
        <f>Recognition!AL14</f>
        <v>0</v>
      </c>
      <c r="N101" s="38">
        <f>Recognition!AM14</f>
        <v>0</v>
      </c>
      <c r="O101" s="38">
        <f>Recognition!AN14</f>
        <v>0</v>
      </c>
      <c r="P101" s="38">
        <f>Recognition!AO14</f>
        <v>0</v>
      </c>
      <c r="Q101" s="38">
        <f>Recognition!AP14</f>
        <v>0</v>
      </c>
      <c r="R101" s="38">
        <f>Recognition!AQ14</f>
        <v>0</v>
      </c>
      <c r="S101" s="38">
        <f>Recognition!AR14</f>
        <v>0</v>
      </c>
      <c r="T101" s="38">
        <f>Recognition!AS14</f>
        <v>0</v>
      </c>
      <c r="U101" s="38">
        <f>Recognition!AT14</f>
        <v>0</v>
      </c>
      <c r="V101" s="38">
        <f t="shared" si="3"/>
        <v>0</v>
      </c>
    </row>
    <row r="102" spans="1:22" x14ac:dyDescent="0.4">
      <c r="A102" t="str">
        <f>Recognition!AA15</f>
        <v>Budget</v>
      </c>
      <c r="B102" t="str">
        <f>Recognition!AB15</f>
        <v>7044-000000</v>
      </c>
      <c r="C102">
        <f>Recognition!AC15</f>
        <v>570</v>
      </c>
      <c r="D102" t="str">
        <f>Recognition!AD15</f>
        <v>035</v>
      </c>
      <c r="E102" s="37"/>
      <c r="H102">
        <f>Recognition!AG15</f>
        <v>110</v>
      </c>
      <c r="I102" t="str">
        <f>Recognition!AH15</f>
        <v>USD</v>
      </c>
      <c r="J102" s="38">
        <f>Recognition!AI15</f>
        <v>0</v>
      </c>
      <c r="K102" s="38">
        <f>Recognition!AJ15</f>
        <v>0</v>
      </c>
      <c r="L102" s="38">
        <f>Recognition!AK15</f>
        <v>0</v>
      </c>
      <c r="M102" s="38">
        <f>Recognition!AL15</f>
        <v>0</v>
      </c>
      <c r="N102" s="38">
        <f>Recognition!AM15</f>
        <v>0</v>
      </c>
      <c r="O102" s="38">
        <f>Recognition!AN15</f>
        <v>0</v>
      </c>
      <c r="P102" s="38">
        <f>Recognition!AO15</f>
        <v>0</v>
      </c>
      <c r="Q102" s="38">
        <f>Recognition!AP15</f>
        <v>0</v>
      </c>
      <c r="R102" s="38">
        <f>Recognition!AQ15</f>
        <v>0</v>
      </c>
      <c r="S102" s="38">
        <f>Recognition!AR15</f>
        <v>0</v>
      </c>
      <c r="T102" s="38">
        <f>Recognition!AS15</f>
        <v>0</v>
      </c>
      <c r="U102" s="38">
        <f>Recognition!AT15</f>
        <v>0</v>
      </c>
      <c r="V102" s="38">
        <f t="shared" si="3"/>
        <v>0</v>
      </c>
    </row>
    <row r="103" spans="1:22" x14ac:dyDescent="0.4">
      <c r="A103" t="str">
        <f>Recognition!AA16</f>
        <v>Budget</v>
      </c>
      <c r="B103" t="str">
        <f>Recognition!AB16</f>
        <v>7082-000000</v>
      </c>
      <c r="C103">
        <f>Recognition!AC16</f>
        <v>570</v>
      </c>
      <c r="D103" t="str">
        <f>Recognition!AD16</f>
        <v>035</v>
      </c>
      <c r="E103" s="37"/>
      <c r="H103">
        <f>Recognition!AG16</f>
        <v>110</v>
      </c>
      <c r="I103" t="str">
        <f>Recognition!AH16</f>
        <v>USD</v>
      </c>
      <c r="J103" s="38">
        <f>Recognition!AI16</f>
        <v>50</v>
      </c>
      <c r="K103" s="38">
        <f>Recognition!AJ16</f>
        <v>55</v>
      </c>
      <c r="L103" s="38">
        <f>Recognition!AK16</f>
        <v>55</v>
      </c>
      <c r="M103" s="38">
        <f>Recognition!AL16</f>
        <v>55</v>
      </c>
      <c r="N103" s="38">
        <f>Recognition!AM16</f>
        <v>55</v>
      </c>
      <c r="O103" s="38">
        <f>Recognition!AN16</f>
        <v>55</v>
      </c>
      <c r="P103" s="38">
        <f>Recognition!AO16</f>
        <v>55</v>
      </c>
      <c r="Q103" s="38">
        <f>Recognition!AP16</f>
        <v>55</v>
      </c>
      <c r="R103" s="38">
        <f>Recognition!AQ16</f>
        <v>55</v>
      </c>
      <c r="S103" s="38">
        <f>Recognition!AR16</f>
        <v>55</v>
      </c>
      <c r="T103" s="38">
        <f>Recognition!AS16</f>
        <v>55</v>
      </c>
      <c r="U103" s="38">
        <f>Recognition!AT16</f>
        <v>55</v>
      </c>
      <c r="V103" s="38">
        <f t="shared" si="3"/>
        <v>655</v>
      </c>
    </row>
    <row r="104" spans="1:22" x14ac:dyDescent="0.4">
      <c r="A104" t="str">
        <f>Recognition!AA17</f>
        <v>Budget</v>
      </c>
      <c r="B104" t="str">
        <f>Recognition!AB17</f>
        <v/>
      </c>
      <c r="C104">
        <f>Recognition!AC17</f>
        <v>570</v>
      </c>
      <c r="D104" t="str">
        <f>Recognition!AD17</f>
        <v>035</v>
      </c>
      <c r="E104" s="37"/>
      <c r="H104">
        <f>Recognition!AG17</f>
        <v>110</v>
      </c>
      <c r="I104" t="str">
        <f>Recognition!AH17</f>
        <v>USD</v>
      </c>
      <c r="J104" s="38">
        <f>Recognition!AI17</f>
        <v>0</v>
      </c>
      <c r="K104" s="38">
        <f>Recognition!AJ17</f>
        <v>0</v>
      </c>
      <c r="L104" s="38">
        <f>Recognition!AK17</f>
        <v>0</v>
      </c>
      <c r="M104" s="38">
        <f>Recognition!AL17</f>
        <v>0</v>
      </c>
      <c r="N104" s="38">
        <f>Recognition!AM17</f>
        <v>0</v>
      </c>
      <c r="O104" s="38">
        <f>Recognition!AN17</f>
        <v>0</v>
      </c>
      <c r="P104" s="38">
        <f>Recognition!AO17</f>
        <v>0</v>
      </c>
      <c r="Q104" s="38">
        <f>Recognition!AP17</f>
        <v>0</v>
      </c>
      <c r="R104" s="38">
        <f>Recognition!AQ17</f>
        <v>0</v>
      </c>
      <c r="S104" s="38">
        <f>Recognition!AR17</f>
        <v>0</v>
      </c>
      <c r="T104" s="38">
        <f>Recognition!AS17</f>
        <v>0</v>
      </c>
      <c r="U104" s="38">
        <f>Recognition!AT17</f>
        <v>0</v>
      </c>
      <c r="V104" s="38">
        <f t="shared" si="3"/>
        <v>0</v>
      </c>
    </row>
    <row r="105" spans="1:22" x14ac:dyDescent="0.4">
      <c r="A105" t="str">
        <f>Recognition!AA18</f>
        <v>Budget</v>
      </c>
      <c r="B105" t="str">
        <f>Recognition!AB18</f>
        <v/>
      </c>
      <c r="C105">
        <f>Recognition!AC18</f>
        <v>570</v>
      </c>
      <c r="D105" t="str">
        <f>Recognition!AD18</f>
        <v>035</v>
      </c>
      <c r="E105" s="37"/>
      <c r="H105">
        <f>Recognition!AG18</f>
        <v>110</v>
      </c>
      <c r="I105" t="str">
        <f>Recognition!AH18</f>
        <v>USD</v>
      </c>
      <c r="J105" s="38">
        <f>Recognition!AI18</f>
        <v>0</v>
      </c>
      <c r="K105" s="38">
        <f>Recognition!AJ18</f>
        <v>0</v>
      </c>
      <c r="L105" s="38">
        <f>Recognition!AK18</f>
        <v>0</v>
      </c>
      <c r="M105" s="38">
        <f>Recognition!AL18</f>
        <v>0</v>
      </c>
      <c r="N105" s="38">
        <f>Recognition!AM18</f>
        <v>0</v>
      </c>
      <c r="O105" s="38">
        <f>Recognition!AN18</f>
        <v>0</v>
      </c>
      <c r="P105" s="38">
        <f>Recognition!AO18</f>
        <v>0</v>
      </c>
      <c r="Q105" s="38">
        <f>Recognition!AP18</f>
        <v>0</v>
      </c>
      <c r="R105" s="38">
        <f>Recognition!AQ18</f>
        <v>0</v>
      </c>
      <c r="S105" s="38">
        <f>Recognition!AR18</f>
        <v>0</v>
      </c>
      <c r="T105" s="38">
        <f>Recognition!AS18</f>
        <v>0</v>
      </c>
      <c r="U105" s="38">
        <f>Recognition!AT18</f>
        <v>0</v>
      </c>
      <c r="V105" s="38">
        <f t="shared" si="3"/>
        <v>0</v>
      </c>
    </row>
    <row r="106" spans="1:22" x14ac:dyDescent="0.4">
      <c r="A106" t="str">
        <f>Recognition!AA19</f>
        <v>Budget</v>
      </c>
      <c r="B106" t="str">
        <f>Recognition!AB19</f>
        <v/>
      </c>
      <c r="C106">
        <f>Recognition!AC19</f>
        <v>570</v>
      </c>
      <c r="D106" t="str">
        <f>Recognition!AD19</f>
        <v>035</v>
      </c>
      <c r="E106" s="37"/>
      <c r="H106">
        <f>Recognition!AG19</f>
        <v>110</v>
      </c>
      <c r="I106" t="str">
        <f>Recognition!AH19</f>
        <v>USD</v>
      </c>
      <c r="J106" s="38">
        <f>Recognition!AI19</f>
        <v>0</v>
      </c>
      <c r="K106" s="38">
        <f>Recognition!AJ19</f>
        <v>0</v>
      </c>
      <c r="L106" s="38">
        <f>Recognition!AK19</f>
        <v>0</v>
      </c>
      <c r="M106" s="38">
        <f>Recognition!AL19</f>
        <v>0</v>
      </c>
      <c r="N106" s="38">
        <f>Recognition!AM19</f>
        <v>0</v>
      </c>
      <c r="O106" s="38">
        <f>Recognition!AN19</f>
        <v>0</v>
      </c>
      <c r="P106" s="38">
        <f>Recognition!AO19</f>
        <v>0</v>
      </c>
      <c r="Q106" s="38">
        <f>Recognition!AP19</f>
        <v>0</v>
      </c>
      <c r="R106" s="38">
        <f>Recognition!AQ19</f>
        <v>0</v>
      </c>
      <c r="S106" s="38">
        <f>Recognition!AR19</f>
        <v>0</v>
      </c>
      <c r="T106" s="38">
        <f>Recognition!AS19</f>
        <v>0</v>
      </c>
      <c r="U106" s="38">
        <f>Recognition!AT19</f>
        <v>0</v>
      </c>
      <c r="V106" s="38">
        <f t="shared" si="3"/>
        <v>0</v>
      </c>
    </row>
    <row r="107" spans="1:22" x14ac:dyDescent="0.4">
      <c r="A107" t="str">
        <f>Recognition!AA23</f>
        <v>Budget</v>
      </c>
      <c r="B107" t="str">
        <f>Recognition!AB23</f>
        <v>7006-000000</v>
      </c>
      <c r="C107">
        <f>Recognition!AC23</f>
        <v>571</v>
      </c>
      <c r="D107" t="str">
        <f>Recognition!AD23</f>
        <v>035</v>
      </c>
      <c r="E107" s="37"/>
      <c r="H107">
        <f>Recognition!AG23</f>
        <v>110</v>
      </c>
      <c r="I107" t="str">
        <f>Recognition!AH23</f>
        <v>USD</v>
      </c>
      <c r="J107" s="38">
        <f>Recognition!AI23</f>
        <v>0</v>
      </c>
      <c r="K107" s="38">
        <f>Recognition!AJ23</f>
        <v>0</v>
      </c>
      <c r="L107" s="38">
        <f>Recognition!AK23</f>
        <v>0</v>
      </c>
      <c r="M107" s="38">
        <f>Recognition!AL23</f>
        <v>0</v>
      </c>
      <c r="N107" s="38">
        <f>Recognition!AM23</f>
        <v>0</v>
      </c>
      <c r="O107" s="38">
        <f>Recognition!AN23</f>
        <v>0</v>
      </c>
      <c r="P107" s="38">
        <f>Recognition!AO23</f>
        <v>0</v>
      </c>
      <c r="Q107" s="38">
        <f>Recognition!AP23</f>
        <v>0</v>
      </c>
      <c r="R107" s="38">
        <f>Recognition!AQ23</f>
        <v>0</v>
      </c>
      <c r="S107" s="38">
        <f>Recognition!AR23</f>
        <v>0</v>
      </c>
      <c r="T107" s="38">
        <f>Recognition!AS23</f>
        <v>0</v>
      </c>
      <c r="U107" s="38">
        <f>Recognition!AT23</f>
        <v>0</v>
      </c>
      <c r="V107" s="38">
        <f t="shared" si="3"/>
        <v>0</v>
      </c>
    </row>
    <row r="108" spans="1:22" x14ac:dyDescent="0.4">
      <c r="A108" t="str">
        <f>Recognition!AA24</f>
        <v>Budget</v>
      </c>
      <c r="B108" t="str">
        <f>Recognition!AB24</f>
        <v>7008-000000</v>
      </c>
      <c r="C108">
        <f>Recognition!AC24</f>
        <v>571</v>
      </c>
      <c r="D108" t="str">
        <f>Recognition!AD24</f>
        <v>035</v>
      </c>
      <c r="E108" s="37"/>
      <c r="H108">
        <f>Recognition!AG24</f>
        <v>110</v>
      </c>
      <c r="I108" t="str">
        <f>Recognition!AH24</f>
        <v>USD</v>
      </c>
      <c r="J108" s="38">
        <f>Recognition!AI24</f>
        <v>0</v>
      </c>
      <c r="K108" s="38">
        <f>Recognition!AJ24</f>
        <v>0</v>
      </c>
      <c r="L108" s="38">
        <f>Recognition!AK24</f>
        <v>0</v>
      </c>
      <c r="M108" s="38">
        <f>Recognition!AL24</f>
        <v>0</v>
      </c>
      <c r="N108" s="38">
        <f>Recognition!AM24</f>
        <v>0</v>
      </c>
      <c r="O108" s="38">
        <f>Recognition!AN24</f>
        <v>0</v>
      </c>
      <c r="P108" s="38">
        <f>Recognition!AO24</f>
        <v>0</v>
      </c>
      <c r="Q108" s="38">
        <f>Recognition!AP24</f>
        <v>0</v>
      </c>
      <c r="R108" s="38">
        <f>Recognition!AQ24</f>
        <v>0</v>
      </c>
      <c r="S108" s="38">
        <f>Recognition!AR24</f>
        <v>0</v>
      </c>
      <c r="T108" s="38">
        <f>Recognition!AS24</f>
        <v>0</v>
      </c>
      <c r="U108" s="38">
        <f>Recognition!AT24</f>
        <v>0</v>
      </c>
      <c r="V108" s="38">
        <f t="shared" si="3"/>
        <v>0</v>
      </c>
    </row>
    <row r="109" spans="1:22" x14ac:dyDescent="0.4">
      <c r="A109" t="str">
        <f>Recognition!AA25</f>
        <v>Budget</v>
      </c>
      <c r="B109" t="str">
        <f>Recognition!AB25</f>
        <v>7010-000000</v>
      </c>
      <c r="C109">
        <f>Recognition!AC25</f>
        <v>571</v>
      </c>
      <c r="D109" t="str">
        <f>Recognition!AD25</f>
        <v>035</v>
      </c>
      <c r="E109" s="37"/>
      <c r="H109">
        <f>Recognition!AG25</f>
        <v>110</v>
      </c>
      <c r="I109" t="str">
        <f>Recognition!AH25</f>
        <v>USD</v>
      </c>
      <c r="J109" s="38">
        <f>Recognition!AI25</f>
        <v>0</v>
      </c>
      <c r="K109" s="38">
        <f>Recognition!AJ25</f>
        <v>0</v>
      </c>
      <c r="L109" s="38">
        <f>Recognition!AK25</f>
        <v>0</v>
      </c>
      <c r="M109" s="38">
        <f>Recognition!AL25</f>
        <v>0</v>
      </c>
      <c r="N109" s="38">
        <f>Recognition!AM25</f>
        <v>0</v>
      </c>
      <c r="O109" s="38">
        <f>Recognition!AN25</f>
        <v>0</v>
      </c>
      <c r="P109" s="38">
        <f>Recognition!AO25</f>
        <v>0</v>
      </c>
      <c r="Q109" s="38">
        <f>Recognition!AP25</f>
        <v>0</v>
      </c>
      <c r="R109" s="38">
        <f>Recognition!AQ25</f>
        <v>0</v>
      </c>
      <c r="S109" s="38">
        <f>Recognition!AR25</f>
        <v>0</v>
      </c>
      <c r="T109" s="38">
        <f>Recognition!AS25</f>
        <v>0</v>
      </c>
      <c r="U109" s="38">
        <f>Recognition!AT25</f>
        <v>0</v>
      </c>
      <c r="V109" s="38">
        <f t="shared" si="3"/>
        <v>0</v>
      </c>
    </row>
    <row r="110" spans="1:22" x14ac:dyDescent="0.4">
      <c r="A110" t="str">
        <f>Recognition!AA26</f>
        <v>Budget</v>
      </c>
      <c r="B110" t="str">
        <f>Recognition!AB26</f>
        <v>7012-000000</v>
      </c>
      <c r="C110">
        <f>Recognition!AC26</f>
        <v>571</v>
      </c>
      <c r="D110" t="str">
        <f>Recognition!AD26</f>
        <v>035</v>
      </c>
      <c r="E110" s="37"/>
      <c r="H110">
        <f>Recognition!AG26</f>
        <v>110</v>
      </c>
      <c r="I110" t="str">
        <f>Recognition!AH26</f>
        <v>USD</v>
      </c>
      <c r="J110" s="38">
        <f>Recognition!AI26</f>
        <v>0</v>
      </c>
      <c r="K110" s="38">
        <f>Recognition!AJ26</f>
        <v>0</v>
      </c>
      <c r="L110" s="38">
        <f>Recognition!AK26</f>
        <v>0</v>
      </c>
      <c r="M110" s="38">
        <f>Recognition!AL26</f>
        <v>0</v>
      </c>
      <c r="N110" s="38">
        <f>Recognition!AM26</f>
        <v>0</v>
      </c>
      <c r="O110" s="38">
        <f>Recognition!AN26</f>
        <v>0</v>
      </c>
      <c r="P110" s="38">
        <f>Recognition!AO26</f>
        <v>0</v>
      </c>
      <c r="Q110" s="38">
        <f>Recognition!AP26</f>
        <v>0</v>
      </c>
      <c r="R110" s="38">
        <f>Recognition!AQ26</f>
        <v>0</v>
      </c>
      <c r="S110" s="38">
        <f>Recognition!AR26</f>
        <v>0</v>
      </c>
      <c r="T110" s="38">
        <f>Recognition!AS26</f>
        <v>0</v>
      </c>
      <c r="U110" s="38">
        <f>Recognition!AT26</f>
        <v>0</v>
      </c>
      <c r="V110" s="38">
        <f t="shared" si="3"/>
        <v>0</v>
      </c>
    </row>
    <row r="111" spans="1:22" x14ac:dyDescent="0.4">
      <c r="A111" t="str">
        <f>Recognition!AA27</f>
        <v>Budget</v>
      </c>
      <c r="B111" t="str">
        <f>Recognition!AB27</f>
        <v>7036-000000</v>
      </c>
      <c r="C111">
        <f>Recognition!AC27</f>
        <v>571</v>
      </c>
      <c r="D111" t="str">
        <f>Recognition!AD27</f>
        <v>035</v>
      </c>
      <c r="E111" s="37"/>
      <c r="H111">
        <f>Recognition!AG27</f>
        <v>110</v>
      </c>
      <c r="I111" t="str">
        <f>Recognition!AH27</f>
        <v>USD</v>
      </c>
      <c r="J111" s="38">
        <f>Recognition!AI27</f>
        <v>0</v>
      </c>
      <c r="K111" s="38">
        <f>Recognition!AJ27</f>
        <v>0</v>
      </c>
      <c r="L111" s="38">
        <f>Recognition!AK27</f>
        <v>0</v>
      </c>
      <c r="M111" s="38">
        <f>Recognition!AL27</f>
        <v>0</v>
      </c>
      <c r="N111" s="38">
        <f>Recognition!AM27</f>
        <v>0</v>
      </c>
      <c r="O111" s="38">
        <f>Recognition!AN27</f>
        <v>0</v>
      </c>
      <c r="P111" s="38">
        <f>Recognition!AO27</f>
        <v>0</v>
      </c>
      <c r="Q111" s="38">
        <f>Recognition!AP27</f>
        <v>0</v>
      </c>
      <c r="R111" s="38">
        <f>Recognition!AQ27</f>
        <v>0</v>
      </c>
      <c r="S111" s="38">
        <f>Recognition!AR27</f>
        <v>0</v>
      </c>
      <c r="T111" s="38">
        <f>Recognition!AS27</f>
        <v>0</v>
      </c>
      <c r="U111" s="38">
        <f>Recognition!AT27</f>
        <v>0</v>
      </c>
      <c r="V111" s="38">
        <f t="shared" si="3"/>
        <v>0</v>
      </c>
    </row>
    <row r="112" spans="1:22" x14ac:dyDescent="0.4">
      <c r="A112" t="str">
        <f>Recognition!AA28</f>
        <v>Budget</v>
      </c>
      <c r="B112" t="str">
        <f>Recognition!AB28</f>
        <v>7044-000000</v>
      </c>
      <c r="C112">
        <f>Recognition!AC28</f>
        <v>571</v>
      </c>
      <c r="D112" t="str">
        <f>Recognition!AD28</f>
        <v>035</v>
      </c>
      <c r="E112" s="37"/>
      <c r="H112">
        <f>Recognition!AG28</f>
        <v>110</v>
      </c>
      <c r="I112" t="str">
        <f>Recognition!AH28</f>
        <v>USD</v>
      </c>
      <c r="J112" s="38">
        <f>Recognition!AI28</f>
        <v>0</v>
      </c>
      <c r="K112" s="38">
        <f>Recognition!AJ28</f>
        <v>0</v>
      </c>
      <c r="L112" s="38">
        <f>Recognition!AK28</f>
        <v>0</v>
      </c>
      <c r="M112" s="38">
        <f>Recognition!AL28</f>
        <v>0</v>
      </c>
      <c r="N112" s="38">
        <f>Recognition!AM28</f>
        <v>0</v>
      </c>
      <c r="O112" s="38">
        <f>Recognition!AN28</f>
        <v>0</v>
      </c>
      <c r="P112" s="38">
        <f>Recognition!AO28</f>
        <v>0</v>
      </c>
      <c r="Q112" s="38">
        <f>Recognition!AP28</f>
        <v>0</v>
      </c>
      <c r="R112" s="38">
        <f>Recognition!AQ28</f>
        <v>0</v>
      </c>
      <c r="S112" s="38">
        <f>Recognition!AR28</f>
        <v>0</v>
      </c>
      <c r="T112" s="38">
        <f>Recognition!AS28</f>
        <v>0</v>
      </c>
      <c r="U112" s="38">
        <f>Recognition!AT28</f>
        <v>0</v>
      </c>
      <c r="V112" s="38">
        <f t="shared" si="3"/>
        <v>0</v>
      </c>
    </row>
    <row r="113" spans="1:22" x14ac:dyDescent="0.4">
      <c r="A113" t="str">
        <f>Recognition!AA29</f>
        <v>Budget</v>
      </c>
      <c r="B113" t="str">
        <f>Recognition!AB29</f>
        <v>7082-000000</v>
      </c>
      <c r="C113">
        <f>Recognition!AC29</f>
        <v>571</v>
      </c>
      <c r="D113" t="str">
        <f>Recognition!AD29</f>
        <v>035</v>
      </c>
      <c r="E113" s="37"/>
      <c r="H113">
        <f>Recognition!AG29</f>
        <v>110</v>
      </c>
      <c r="I113" t="str">
        <f>Recognition!AH29</f>
        <v>USD</v>
      </c>
      <c r="J113" s="38">
        <f>Recognition!AI29</f>
        <v>300</v>
      </c>
      <c r="K113" s="38">
        <f>Recognition!AJ29</f>
        <v>300</v>
      </c>
      <c r="L113" s="38">
        <f>Recognition!AK29</f>
        <v>300</v>
      </c>
      <c r="M113" s="38">
        <f>Recognition!AL29</f>
        <v>300</v>
      </c>
      <c r="N113" s="38">
        <f>Recognition!AM29</f>
        <v>300</v>
      </c>
      <c r="O113" s="38">
        <f>Recognition!AN29</f>
        <v>300</v>
      </c>
      <c r="P113" s="38">
        <f>Recognition!AO29</f>
        <v>300</v>
      </c>
      <c r="Q113" s="38">
        <f>Recognition!AP29</f>
        <v>300</v>
      </c>
      <c r="R113" s="38">
        <f>Recognition!AQ29</f>
        <v>300</v>
      </c>
      <c r="S113" s="38">
        <f>Recognition!AR29</f>
        <v>600</v>
      </c>
      <c r="T113" s="38">
        <f>Recognition!AS29</f>
        <v>300</v>
      </c>
      <c r="U113" s="38">
        <f>Recognition!AT29</f>
        <v>300</v>
      </c>
      <c r="V113" s="38">
        <f t="shared" si="3"/>
        <v>3900</v>
      </c>
    </row>
    <row r="114" spans="1:22" x14ac:dyDescent="0.4">
      <c r="A114" t="str">
        <f>Recognition!AA30</f>
        <v>Budget</v>
      </c>
      <c r="B114" t="str">
        <f>Recognition!AB30</f>
        <v/>
      </c>
      <c r="C114">
        <f>Recognition!AC30</f>
        <v>571</v>
      </c>
      <c r="D114" t="str">
        <f>Recognition!AD30</f>
        <v>035</v>
      </c>
      <c r="E114" s="37"/>
      <c r="H114">
        <f>Recognition!AG30</f>
        <v>110</v>
      </c>
      <c r="I114" t="str">
        <f>Recognition!AH30</f>
        <v>USD</v>
      </c>
      <c r="J114" s="38">
        <f>Recognition!AI30</f>
        <v>0</v>
      </c>
      <c r="K114" s="38">
        <f>Recognition!AJ30</f>
        <v>0</v>
      </c>
      <c r="L114" s="38">
        <f>Recognition!AK30</f>
        <v>0</v>
      </c>
      <c r="M114" s="38">
        <f>Recognition!AL30</f>
        <v>0</v>
      </c>
      <c r="N114" s="38">
        <f>Recognition!AM30</f>
        <v>0</v>
      </c>
      <c r="O114" s="38">
        <f>Recognition!AN30</f>
        <v>0</v>
      </c>
      <c r="P114" s="38">
        <f>Recognition!AO30</f>
        <v>0</v>
      </c>
      <c r="Q114" s="38">
        <f>Recognition!AP30</f>
        <v>0</v>
      </c>
      <c r="R114" s="38">
        <f>Recognition!AQ30</f>
        <v>0</v>
      </c>
      <c r="S114" s="38">
        <f>Recognition!AR30</f>
        <v>0</v>
      </c>
      <c r="T114" s="38">
        <f>Recognition!AS30</f>
        <v>0</v>
      </c>
      <c r="U114" s="38">
        <f>Recognition!AT30</f>
        <v>0</v>
      </c>
      <c r="V114" s="38">
        <f t="shared" si="3"/>
        <v>0</v>
      </c>
    </row>
    <row r="115" spans="1:22" x14ac:dyDescent="0.4">
      <c r="A115" t="str">
        <f>Recognition!AA31</f>
        <v>Budget</v>
      </c>
      <c r="B115" t="str">
        <f>Recognition!AB31</f>
        <v/>
      </c>
      <c r="C115">
        <f>Recognition!AC31</f>
        <v>571</v>
      </c>
      <c r="D115" t="str">
        <f>Recognition!AD31</f>
        <v>035</v>
      </c>
      <c r="E115" s="37"/>
      <c r="H115">
        <f>Recognition!AG31</f>
        <v>110</v>
      </c>
      <c r="I115" t="str">
        <f>Recognition!AH31</f>
        <v>USD</v>
      </c>
      <c r="J115" s="38">
        <f>Recognition!AI31</f>
        <v>0</v>
      </c>
      <c r="K115" s="38">
        <f>Recognition!AJ31</f>
        <v>0</v>
      </c>
      <c r="L115" s="38">
        <f>Recognition!AK31</f>
        <v>0</v>
      </c>
      <c r="M115" s="38">
        <f>Recognition!AL31</f>
        <v>0</v>
      </c>
      <c r="N115" s="38">
        <f>Recognition!AM31</f>
        <v>0</v>
      </c>
      <c r="O115" s="38">
        <f>Recognition!AN31</f>
        <v>0</v>
      </c>
      <c r="P115" s="38">
        <f>Recognition!AO31</f>
        <v>0</v>
      </c>
      <c r="Q115" s="38">
        <f>Recognition!AP31</f>
        <v>0</v>
      </c>
      <c r="R115" s="38">
        <f>Recognition!AQ31</f>
        <v>0</v>
      </c>
      <c r="S115" s="38">
        <f>Recognition!AR31</f>
        <v>0</v>
      </c>
      <c r="T115" s="38">
        <f>Recognition!AS31</f>
        <v>0</v>
      </c>
      <c r="U115" s="38">
        <f>Recognition!AT31</f>
        <v>0</v>
      </c>
      <c r="V115" s="38">
        <f t="shared" si="3"/>
        <v>0</v>
      </c>
    </row>
    <row r="116" spans="1:22" x14ac:dyDescent="0.4">
      <c r="A116" t="str">
        <f>Recognition!AA32</f>
        <v>Budget</v>
      </c>
      <c r="B116" t="str">
        <f>Recognition!AB32</f>
        <v/>
      </c>
      <c r="C116">
        <f>Recognition!AC32</f>
        <v>571</v>
      </c>
      <c r="D116" t="str">
        <f>Recognition!AD32</f>
        <v>035</v>
      </c>
      <c r="E116" s="37"/>
      <c r="H116">
        <f>Recognition!AG32</f>
        <v>110</v>
      </c>
      <c r="I116" t="str">
        <f>Recognition!AH32</f>
        <v>USD</v>
      </c>
      <c r="J116" s="38">
        <f>Recognition!AI32</f>
        <v>0</v>
      </c>
      <c r="K116" s="38">
        <f>Recognition!AJ32</f>
        <v>0</v>
      </c>
      <c r="L116" s="38">
        <f>Recognition!AK32</f>
        <v>0</v>
      </c>
      <c r="M116" s="38">
        <f>Recognition!AL32</f>
        <v>0</v>
      </c>
      <c r="N116" s="38">
        <f>Recognition!AM32</f>
        <v>0</v>
      </c>
      <c r="O116" s="38">
        <f>Recognition!AN32</f>
        <v>0</v>
      </c>
      <c r="P116" s="38">
        <f>Recognition!AO32</f>
        <v>0</v>
      </c>
      <c r="Q116" s="38">
        <f>Recognition!AP32</f>
        <v>0</v>
      </c>
      <c r="R116" s="38">
        <f>Recognition!AQ32</f>
        <v>0</v>
      </c>
      <c r="S116" s="38">
        <f>Recognition!AR32</f>
        <v>0</v>
      </c>
      <c r="T116" s="38">
        <f>Recognition!AS32</f>
        <v>0</v>
      </c>
      <c r="U116" s="38">
        <f>Recognition!AT32</f>
        <v>0</v>
      </c>
      <c r="V116" s="38">
        <f t="shared" si="3"/>
        <v>0</v>
      </c>
    </row>
    <row r="117" spans="1:22" x14ac:dyDescent="0.4">
      <c r="A117" t="str">
        <f>Recognition!AA36</f>
        <v>Budget</v>
      </c>
      <c r="B117" t="str">
        <f>Recognition!AB36</f>
        <v>7006-000000</v>
      </c>
      <c r="C117">
        <f>Recognition!AC36</f>
        <v>572</v>
      </c>
      <c r="D117" t="str">
        <f>Recognition!AD36</f>
        <v>035</v>
      </c>
      <c r="E117" s="37"/>
      <c r="H117">
        <f>Recognition!AG36</f>
        <v>110</v>
      </c>
      <c r="I117" t="str">
        <f>Recognition!AH36</f>
        <v>USD</v>
      </c>
      <c r="J117" s="38">
        <f>Recognition!AI36</f>
        <v>0</v>
      </c>
      <c r="K117" s="38">
        <f>Recognition!AJ36</f>
        <v>0</v>
      </c>
      <c r="L117" s="38">
        <f>Recognition!AK36</f>
        <v>0</v>
      </c>
      <c r="M117" s="38">
        <f>Recognition!AL36</f>
        <v>0</v>
      </c>
      <c r="N117" s="38">
        <f>Recognition!AM36</f>
        <v>0</v>
      </c>
      <c r="O117" s="38">
        <f>Recognition!AN36</f>
        <v>0</v>
      </c>
      <c r="P117" s="38">
        <f>Recognition!AO36</f>
        <v>0</v>
      </c>
      <c r="Q117" s="38">
        <f>Recognition!AP36</f>
        <v>0</v>
      </c>
      <c r="R117" s="38">
        <f>Recognition!AQ36</f>
        <v>0</v>
      </c>
      <c r="S117" s="38">
        <f>Recognition!AR36</f>
        <v>0</v>
      </c>
      <c r="T117" s="38">
        <f>Recognition!AS36</f>
        <v>0</v>
      </c>
      <c r="U117" s="38">
        <f>Recognition!AT36</f>
        <v>0</v>
      </c>
      <c r="V117" s="38">
        <f t="shared" si="3"/>
        <v>0</v>
      </c>
    </row>
    <row r="118" spans="1:22" x14ac:dyDescent="0.4">
      <c r="A118" t="str">
        <f>Recognition!AA37</f>
        <v>Budget</v>
      </c>
      <c r="B118" t="str">
        <f>Recognition!AB37</f>
        <v>7008-000000</v>
      </c>
      <c r="C118">
        <f>Recognition!AC37</f>
        <v>572</v>
      </c>
      <c r="D118" t="str">
        <f>Recognition!AD37</f>
        <v>035</v>
      </c>
      <c r="E118" s="37"/>
      <c r="H118">
        <f>Recognition!AG37</f>
        <v>110</v>
      </c>
      <c r="I118" t="str">
        <f>Recognition!AH37</f>
        <v>USD</v>
      </c>
      <c r="J118" s="38">
        <f>Recognition!AI37</f>
        <v>0</v>
      </c>
      <c r="K118" s="38">
        <f>Recognition!AJ37</f>
        <v>0</v>
      </c>
      <c r="L118" s="38">
        <f>Recognition!AK37</f>
        <v>0</v>
      </c>
      <c r="M118" s="38">
        <f>Recognition!AL37</f>
        <v>0</v>
      </c>
      <c r="N118" s="38">
        <f>Recognition!AM37</f>
        <v>0</v>
      </c>
      <c r="O118" s="38">
        <f>Recognition!AN37</f>
        <v>0</v>
      </c>
      <c r="P118" s="38">
        <f>Recognition!AO37</f>
        <v>0</v>
      </c>
      <c r="Q118" s="38">
        <f>Recognition!AP37</f>
        <v>0</v>
      </c>
      <c r="R118" s="38">
        <f>Recognition!AQ37</f>
        <v>0</v>
      </c>
      <c r="S118" s="38">
        <f>Recognition!AR37</f>
        <v>0</v>
      </c>
      <c r="T118" s="38">
        <f>Recognition!AS37</f>
        <v>0</v>
      </c>
      <c r="U118" s="38">
        <f>Recognition!AT37</f>
        <v>0</v>
      </c>
      <c r="V118" s="38">
        <f t="shared" si="3"/>
        <v>0</v>
      </c>
    </row>
    <row r="119" spans="1:22" x14ac:dyDescent="0.4">
      <c r="A119" t="str">
        <f>Recognition!AA38</f>
        <v>Budget</v>
      </c>
      <c r="B119" t="str">
        <f>Recognition!AB38</f>
        <v>7010-000000</v>
      </c>
      <c r="C119">
        <f>Recognition!AC38</f>
        <v>572</v>
      </c>
      <c r="D119" t="str">
        <f>Recognition!AD38</f>
        <v>035</v>
      </c>
      <c r="E119" s="37"/>
      <c r="H119">
        <f>Recognition!AG38</f>
        <v>110</v>
      </c>
      <c r="I119" t="str">
        <f>Recognition!AH38</f>
        <v>USD</v>
      </c>
      <c r="J119" s="38">
        <f>Recognition!AI38</f>
        <v>0</v>
      </c>
      <c r="K119" s="38">
        <f>Recognition!AJ38</f>
        <v>0</v>
      </c>
      <c r="L119" s="38">
        <f>Recognition!AK38</f>
        <v>0</v>
      </c>
      <c r="M119" s="38">
        <f>Recognition!AL38</f>
        <v>0</v>
      </c>
      <c r="N119" s="38">
        <f>Recognition!AM38</f>
        <v>0</v>
      </c>
      <c r="O119" s="38">
        <f>Recognition!AN38</f>
        <v>0</v>
      </c>
      <c r="P119" s="38">
        <f>Recognition!AO38</f>
        <v>0</v>
      </c>
      <c r="Q119" s="38">
        <f>Recognition!AP38</f>
        <v>0</v>
      </c>
      <c r="R119" s="38">
        <f>Recognition!AQ38</f>
        <v>0</v>
      </c>
      <c r="S119" s="38">
        <f>Recognition!AR38</f>
        <v>0</v>
      </c>
      <c r="T119" s="38">
        <f>Recognition!AS38</f>
        <v>0</v>
      </c>
      <c r="U119" s="38">
        <f>Recognition!AT38</f>
        <v>0</v>
      </c>
      <c r="V119" s="38">
        <f t="shared" si="3"/>
        <v>0</v>
      </c>
    </row>
    <row r="120" spans="1:22" x14ac:dyDescent="0.4">
      <c r="A120" t="str">
        <f>Recognition!AA39</f>
        <v>Budget</v>
      </c>
      <c r="B120" t="str">
        <f>Recognition!AB39</f>
        <v>7012-000000</v>
      </c>
      <c r="C120">
        <f>Recognition!AC39</f>
        <v>572</v>
      </c>
      <c r="D120" t="str">
        <f>Recognition!AD39</f>
        <v>035</v>
      </c>
      <c r="E120" s="37"/>
      <c r="H120">
        <f>Recognition!AG39</f>
        <v>110</v>
      </c>
      <c r="I120" t="str">
        <f>Recognition!AH39</f>
        <v>USD</v>
      </c>
      <c r="J120" s="38">
        <f>Recognition!AI39</f>
        <v>0</v>
      </c>
      <c r="K120" s="38">
        <f>Recognition!AJ39</f>
        <v>0</v>
      </c>
      <c r="L120" s="38">
        <f>Recognition!AK39</f>
        <v>0</v>
      </c>
      <c r="M120" s="38">
        <f>Recognition!AL39</f>
        <v>0</v>
      </c>
      <c r="N120" s="38">
        <f>Recognition!AM39</f>
        <v>0</v>
      </c>
      <c r="O120" s="38">
        <f>Recognition!AN39</f>
        <v>0</v>
      </c>
      <c r="P120" s="38">
        <f>Recognition!AO39</f>
        <v>0</v>
      </c>
      <c r="Q120" s="38">
        <f>Recognition!AP39</f>
        <v>0</v>
      </c>
      <c r="R120" s="38">
        <f>Recognition!AQ39</f>
        <v>0</v>
      </c>
      <c r="S120" s="38">
        <f>Recognition!AR39</f>
        <v>0</v>
      </c>
      <c r="T120" s="38">
        <f>Recognition!AS39</f>
        <v>0</v>
      </c>
      <c r="U120" s="38">
        <f>Recognition!AT39</f>
        <v>0</v>
      </c>
      <c r="V120" s="38">
        <f t="shared" si="3"/>
        <v>0</v>
      </c>
    </row>
    <row r="121" spans="1:22" x14ac:dyDescent="0.4">
      <c r="A121" t="str">
        <f>Recognition!AA40</f>
        <v>Budget</v>
      </c>
      <c r="B121" t="str">
        <f>Recognition!AB40</f>
        <v>7036-000000</v>
      </c>
      <c r="C121">
        <f>Recognition!AC40</f>
        <v>572</v>
      </c>
      <c r="D121" t="str">
        <f>Recognition!AD40</f>
        <v>035</v>
      </c>
      <c r="E121" s="37"/>
      <c r="H121">
        <f>Recognition!AG40</f>
        <v>110</v>
      </c>
      <c r="I121" t="str">
        <f>Recognition!AH40</f>
        <v>USD</v>
      </c>
      <c r="J121" s="38">
        <f>Recognition!AI40</f>
        <v>0</v>
      </c>
      <c r="K121" s="38">
        <f>Recognition!AJ40</f>
        <v>0</v>
      </c>
      <c r="L121" s="38">
        <f>Recognition!AK40</f>
        <v>0</v>
      </c>
      <c r="M121" s="38">
        <f>Recognition!AL40</f>
        <v>0</v>
      </c>
      <c r="N121" s="38">
        <f>Recognition!AM40</f>
        <v>0</v>
      </c>
      <c r="O121" s="38">
        <f>Recognition!AN40</f>
        <v>0</v>
      </c>
      <c r="P121" s="38">
        <f>Recognition!AO40</f>
        <v>0</v>
      </c>
      <c r="Q121" s="38">
        <f>Recognition!AP40</f>
        <v>0</v>
      </c>
      <c r="R121" s="38">
        <f>Recognition!AQ40</f>
        <v>0</v>
      </c>
      <c r="S121" s="38">
        <f>Recognition!AR40</f>
        <v>0</v>
      </c>
      <c r="T121" s="38">
        <f>Recognition!AS40</f>
        <v>0</v>
      </c>
      <c r="U121" s="38">
        <f>Recognition!AT40</f>
        <v>0</v>
      </c>
      <c r="V121" s="38">
        <f t="shared" si="3"/>
        <v>0</v>
      </c>
    </row>
    <row r="122" spans="1:22" x14ac:dyDescent="0.4">
      <c r="A122" t="str">
        <f>Recognition!AA41</f>
        <v>Budget</v>
      </c>
      <c r="B122" t="str">
        <f>Recognition!AB41</f>
        <v>7044-000000</v>
      </c>
      <c r="C122">
        <f>Recognition!AC41</f>
        <v>572</v>
      </c>
      <c r="D122" t="str">
        <f>Recognition!AD41</f>
        <v>035</v>
      </c>
      <c r="E122" s="37"/>
      <c r="H122">
        <f>Recognition!AG41</f>
        <v>110</v>
      </c>
      <c r="I122" t="str">
        <f>Recognition!AH41</f>
        <v>USD</v>
      </c>
      <c r="J122" s="38">
        <f>Recognition!AI41</f>
        <v>0</v>
      </c>
      <c r="K122" s="38">
        <f>Recognition!AJ41</f>
        <v>0</v>
      </c>
      <c r="L122" s="38">
        <f>Recognition!AK41</f>
        <v>0</v>
      </c>
      <c r="M122" s="38">
        <f>Recognition!AL41</f>
        <v>0</v>
      </c>
      <c r="N122" s="38">
        <f>Recognition!AM41</f>
        <v>0</v>
      </c>
      <c r="O122" s="38">
        <f>Recognition!AN41</f>
        <v>0</v>
      </c>
      <c r="P122" s="38">
        <f>Recognition!AO41</f>
        <v>0</v>
      </c>
      <c r="Q122" s="38">
        <f>Recognition!AP41</f>
        <v>0</v>
      </c>
      <c r="R122" s="38">
        <f>Recognition!AQ41</f>
        <v>0</v>
      </c>
      <c r="S122" s="38">
        <f>Recognition!AR41</f>
        <v>0</v>
      </c>
      <c r="T122" s="38">
        <f>Recognition!AS41</f>
        <v>0</v>
      </c>
      <c r="U122" s="38">
        <f>Recognition!AT41</f>
        <v>0</v>
      </c>
      <c r="V122" s="38">
        <f t="shared" si="3"/>
        <v>0</v>
      </c>
    </row>
    <row r="123" spans="1:22" x14ac:dyDescent="0.4">
      <c r="A123" t="str">
        <f>Recognition!AA42</f>
        <v>Budget</v>
      </c>
      <c r="B123" t="str">
        <f>Recognition!AB42</f>
        <v>7082-000000</v>
      </c>
      <c r="C123">
        <f>Recognition!AC42</f>
        <v>572</v>
      </c>
      <c r="D123" t="str">
        <f>Recognition!AD42</f>
        <v>035</v>
      </c>
      <c r="E123" s="37"/>
      <c r="H123">
        <f>Recognition!AG42</f>
        <v>110</v>
      </c>
      <c r="I123" t="str">
        <f>Recognition!AH42</f>
        <v>USD</v>
      </c>
      <c r="J123" s="38">
        <f>Recognition!AI42</f>
        <v>0</v>
      </c>
      <c r="K123" s="38">
        <f>Recognition!AJ42</f>
        <v>0</v>
      </c>
      <c r="L123" s="38">
        <f>Recognition!AK42</f>
        <v>0</v>
      </c>
      <c r="M123" s="38">
        <f>Recognition!AL42</f>
        <v>0</v>
      </c>
      <c r="N123" s="38">
        <f>Recognition!AM42</f>
        <v>0</v>
      </c>
      <c r="O123" s="38">
        <f>Recognition!AN42</f>
        <v>0</v>
      </c>
      <c r="P123" s="38">
        <f>Recognition!AO42</f>
        <v>0</v>
      </c>
      <c r="Q123" s="38">
        <f>Recognition!AP42</f>
        <v>0</v>
      </c>
      <c r="R123" s="38">
        <f>Recognition!AQ42</f>
        <v>0</v>
      </c>
      <c r="S123" s="38">
        <f>Recognition!AR42</f>
        <v>0</v>
      </c>
      <c r="T123" s="38">
        <f>Recognition!AS42</f>
        <v>0</v>
      </c>
      <c r="U123" s="38">
        <f>Recognition!AT42</f>
        <v>0</v>
      </c>
      <c r="V123" s="38">
        <f t="shared" si="3"/>
        <v>0</v>
      </c>
    </row>
    <row r="124" spans="1:22" x14ac:dyDescent="0.4">
      <c r="A124" t="str">
        <f>Recognition!AA43</f>
        <v>Budget</v>
      </c>
      <c r="B124" t="str">
        <f>Recognition!AB43</f>
        <v/>
      </c>
      <c r="C124">
        <f>Recognition!AC43</f>
        <v>572</v>
      </c>
      <c r="D124" t="str">
        <f>Recognition!AD43</f>
        <v>035</v>
      </c>
      <c r="E124" s="37"/>
      <c r="H124">
        <f>Recognition!AG43</f>
        <v>110</v>
      </c>
      <c r="I124" t="str">
        <f>Recognition!AH43</f>
        <v>USD</v>
      </c>
      <c r="J124" s="38">
        <f>Recognition!AI43</f>
        <v>0</v>
      </c>
      <c r="K124" s="38">
        <f>Recognition!AJ43</f>
        <v>0</v>
      </c>
      <c r="L124" s="38">
        <f>Recognition!AK43</f>
        <v>0</v>
      </c>
      <c r="M124" s="38">
        <f>Recognition!AL43</f>
        <v>0</v>
      </c>
      <c r="N124" s="38">
        <f>Recognition!AM43</f>
        <v>0</v>
      </c>
      <c r="O124" s="38">
        <f>Recognition!AN43</f>
        <v>0</v>
      </c>
      <c r="P124" s="38">
        <f>Recognition!AO43</f>
        <v>0</v>
      </c>
      <c r="Q124" s="38">
        <f>Recognition!AP43</f>
        <v>0</v>
      </c>
      <c r="R124" s="38">
        <f>Recognition!AQ43</f>
        <v>0</v>
      </c>
      <c r="S124" s="38">
        <f>Recognition!AR43</f>
        <v>0</v>
      </c>
      <c r="T124" s="38">
        <f>Recognition!AS43</f>
        <v>0</v>
      </c>
      <c r="U124" s="38">
        <f>Recognition!AT43</f>
        <v>0</v>
      </c>
      <c r="V124" s="38">
        <f t="shared" si="3"/>
        <v>0</v>
      </c>
    </row>
    <row r="125" spans="1:22" x14ac:dyDescent="0.4">
      <c r="A125" t="str">
        <f>Recognition!AA44</f>
        <v>Budget</v>
      </c>
      <c r="B125" t="str">
        <f>Recognition!AB44</f>
        <v/>
      </c>
      <c r="C125">
        <f>Recognition!AC44</f>
        <v>572</v>
      </c>
      <c r="D125" t="str">
        <f>Recognition!AD44</f>
        <v>035</v>
      </c>
      <c r="E125" s="37"/>
      <c r="H125">
        <f>Recognition!AG44</f>
        <v>110</v>
      </c>
      <c r="I125" t="str">
        <f>Recognition!AH44</f>
        <v>USD</v>
      </c>
      <c r="J125" s="38">
        <f>Recognition!AI44</f>
        <v>0</v>
      </c>
      <c r="K125" s="38">
        <f>Recognition!AJ44</f>
        <v>0</v>
      </c>
      <c r="L125" s="38">
        <f>Recognition!AK44</f>
        <v>0</v>
      </c>
      <c r="M125" s="38">
        <f>Recognition!AL44</f>
        <v>0</v>
      </c>
      <c r="N125" s="38">
        <f>Recognition!AM44</f>
        <v>0</v>
      </c>
      <c r="O125" s="38">
        <f>Recognition!AN44</f>
        <v>0</v>
      </c>
      <c r="P125" s="38">
        <f>Recognition!AO44</f>
        <v>0</v>
      </c>
      <c r="Q125" s="38">
        <f>Recognition!AP44</f>
        <v>0</v>
      </c>
      <c r="R125" s="38">
        <f>Recognition!AQ44</f>
        <v>0</v>
      </c>
      <c r="S125" s="38">
        <f>Recognition!AR44</f>
        <v>0</v>
      </c>
      <c r="T125" s="38">
        <f>Recognition!AS44</f>
        <v>0</v>
      </c>
      <c r="U125" s="38">
        <f>Recognition!AT44</f>
        <v>0</v>
      </c>
      <c r="V125" s="38">
        <f t="shared" si="3"/>
        <v>0</v>
      </c>
    </row>
    <row r="126" spans="1:22" x14ac:dyDescent="0.4">
      <c r="A126" t="str">
        <f>Recognition!AA45</f>
        <v>Budget</v>
      </c>
      <c r="B126" t="str">
        <f>Recognition!AB45</f>
        <v/>
      </c>
      <c r="C126">
        <f>Recognition!AC45</f>
        <v>572</v>
      </c>
      <c r="D126" t="str">
        <f>Recognition!AD45</f>
        <v>035</v>
      </c>
      <c r="E126" s="37"/>
      <c r="H126">
        <f>Recognition!AG45</f>
        <v>110</v>
      </c>
      <c r="I126" t="str">
        <f>Recognition!AH45</f>
        <v>USD</v>
      </c>
      <c r="J126" s="38">
        <f>Recognition!AI45</f>
        <v>0</v>
      </c>
      <c r="K126" s="38">
        <f>Recognition!AJ45</f>
        <v>0</v>
      </c>
      <c r="L126" s="38">
        <f>Recognition!AK45</f>
        <v>0</v>
      </c>
      <c r="M126" s="38">
        <f>Recognition!AL45</f>
        <v>0</v>
      </c>
      <c r="N126" s="38">
        <f>Recognition!AM45</f>
        <v>0</v>
      </c>
      <c r="O126" s="38">
        <f>Recognition!AN45</f>
        <v>0</v>
      </c>
      <c r="P126" s="38">
        <f>Recognition!AO45</f>
        <v>0</v>
      </c>
      <c r="Q126" s="38">
        <f>Recognition!AP45</f>
        <v>0</v>
      </c>
      <c r="R126" s="38">
        <f>Recognition!AQ45</f>
        <v>0</v>
      </c>
      <c r="S126" s="38">
        <f>Recognition!AR45</f>
        <v>0</v>
      </c>
      <c r="T126" s="38">
        <f>Recognition!AS45</f>
        <v>0</v>
      </c>
      <c r="U126" s="38">
        <f>Recognition!AT45</f>
        <v>0</v>
      </c>
      <c r="V126" s="38">
        <f t="shared" si="3"/>
        <v>0</v>
      </c>
    </row>
    <row r="127" spans="1:22" x14ac:dyDescent="0.4">
      <c r="A127" t="str">
        <f>Recognition!AA49</f>
        <v>Budget</v>
      </c>
      <c r="B127" t="str">
        <f>Recognition!AB49</f>
        <v>7006-000000</v>
      </c>
      <c r="C127">
        <f>Recognition!AC49</f>
        <v>573</v>
      </c>
      <c r="D127" t="str">
        <f>Recognition!AD49</f>
        <v>035</v>
      </c>
      <c r="E127" s="37"/>
      <c r="H127">
        <f>Recognition!AG49</f>
        <v>110</v>
      </c>
      <c r="I127" t="str">
        <f>Recognition!AH49</f>
        <v>USD</v>
      </c>
      <c r="J127" s="38">
        <f>Recognition!AI49</f>
        <v>0</v>
      </c>
      <c r="K127" s="38">
        <f>Recognition!AJ49</f>
        <v>0</v>
      </c>
      <c r="L127" s="38">
        <f>Recognition!AK49</f>
        <v>0</v>
      </c>
      <c r="M127" s="38">
        <f>Recognition!AL49</f>
        <v>0</v>
      </c>
      <c r="N127" s="38">
        <f>Recognition!AM49</f>
        <v>0</v>
      </c>
      <c r="O127" s="38">
        <f>Recognition!AN49</f>
        <v>0</v>
      </c>
      <c r="P127" s="38">
        <f>Recognition!AO49</f>
        <v>0</v>
      </c>
      <c r="Q127" s="38">
        <f>Recognition!AP49</f>
        <v>0</v>
      </c>
      <c r="R127" s="38">
        <f>Recognition!AQ49</f>
        <v>0</v>
      </c>
      <c r="S127" s="38">
        <f>Recognition!AR49</f>
        <v>0</v>
      </c>
      <c r="T127" s="38">
        <f>Recognition!AS49</f>
        <v>0</v>
      </c>
      <c r="U127" s="38">
        <f>Recognition!AT49</f>
        <v>0</v>
      </c>
      <c r="V127" s="38">
        <f t="shared" si="3"/>
        <v>0</v>
      </c>
    </row>
    <row r="128" spans="1:22" x14ac:dyDescent="0.4">
      <c r="A128" t="str">
        <f>Recognition!AA50</f>
        <v>Budget</v>
      </c>
      <c r="B128" t="str">
        <f>Recognition!AB50</f>
        <v>7008-000000</v>
      </c>
      <c r="C128">
        <f>Recognition!AC50</f>
        <v>573</v>
      </c>
      <c r="D128" t="str">
        <f>Recognition!AD50</f>
        <v>035</v>
      </c>
      <c r="E128" s="37"/>
      <c r="H128">
        <f>Recognition!AG50</f>
        <v>110</v>
      </c>
      <c r="I128" t="str">
        <f>Recognition!AH50</f>
        <v>USD</v>
      </c>
      <c r="J128" s="38">
        <f>Recognition!AI50</f>
        <v>0</v>
      </c>
      <c r="K128" s="38">
        <f>Recognition!AJ50</f>
        <v>0</v>
      </c>
      <c r="L128" s="38">
        <f>Recognition!AK50</f>
        <v>0</v>
      </c>
      <c r="M128" s="38">
        <f>Recognition!AL50</f>
        <v>0</v>
      </c>
      <c r="N128" s="38">
        <f>Recognition!AM50</f>
        <v>0</v>
      </c>
      <c r="O128" s="38">
        <f>Recognition!AN50</f>
        <v>0</v>
      </c>
      <c r="P128" s="38">
        <f>Recognition!AO50</f>
        <v>0</v>
      </c>
      <c r="Q128" s="38">
        <f>Recognition!AP50</f>
        <v>0</v>
      </c>
      <c r="R128" s="38">
        <f>Recognition!AQ50</f>
        <v>0</v>
      </c>
      <c r="S128" s="38">
        <f>Recognition!AR50</f>
        <v>0</v>
      </c>
      <c r="T128" s="38">
        <f>Recognition!AS50</f>
        <v>0</v>
      </c>
      <c r="U128" s="38">
        <f>Recognition!AT50</f>
        <v>0</v>
      </c>
      <c r="V128" s="38">
        <f t="shared" si="3"/>
        <v>0</v>
      </c>
    </row>
    <row r="129" spans="1:22" x14ac:dyDescent="0.4">
      <c r="A129" t="str">
        <f>Recognition!AA51</f>
        <v>Budget</v>
      </c>
      <c r="B129" t="str">
        <f>Recognition!AB51</f>
        <v>7010-000000</v>
      </c>
      <c r="C129">
        <f>Recognition!AC51</f>
        <v>573</v>
      </c>
      <c r="D129" t="str">
        <f>Recognition!AD51</f>
        <v>035</v>
      </c>
      <c r="E129" s="37"/>
      <c r="H129">
        <f>Recognition!AG51</f>
        <v>110</v>
      </c>
      <c r="I129" t="str">
        <f>Recognition!AH51</f>
        <v>USD</v>
      </c>
      <c r="J129" s="38">
        <f>Recognition!AI51</f>
        <v>0</v>
      </c>
      <c r="K129" s="38">
        <f>Recognition!AJ51</f>
        <v>0</v>
      </c>
      <c r="L129" s="38">
        <f>Recognition!AK51</f>
        <v>0</v>
      </c>
      <c r="M129" s="38">
        <f>Recognition!AL51</f>
        <v>0</v>
      </c>
      <c r="N129" s="38">
        <f>Recognition!AM51</f>
        <v>0</v>
      </c>
      <c r="O129" s="38">
        <f>Recognition!AN51</f>
        <v>0</v>
      </c>
      <c r="P129" s="38">
        <f>Recognition!AO51</f>
        <v>0</v>
      </c>
      <c r="Q129" s="38">
        <f>Recognition!AP51</f>
        <v>0</v>
      </c>
      <c r="R129" s="38">
        <f>Recognition!AQ51</f>
        <v>0</v>
      </c>
      <c r="S129" s="38">
        <f>Recognition!AR51</f>
        <v>0</v>
      </c>
      <c r="T129" s="38">
        <f>Recognition!AS51</f>
        <v>0</v>
      </c>
      <c r="U129" s="38">
        <f>Recognition!AT51</f>
        <v>0</v>
      </c>
      <c r="V129" s="38">
        <f t="shared" si="3"/>
        <v>0</v>
      </c>
    </row>
    <row r="130" spans="1:22" x14ac:dyDescent="0.4">
      <c r="A130" t="str">
        <f>Recognition!AA52</f>
        <v>Budget</v>
      </c>
      <c r="B130" t="str">
        <f>Recognition!AB52</f>
        <v>7012-000000</v>
      </c>
      <c r="C130">
        <f>Recognition!AC52</f>
        <v>573</v>
      </c>
      <c r="D130" t="str">
        <f>Recognition!AD52</f>
        <v>035</v>
      </c>
      <c r="E130" s="37"/>
      <c r="H130">
        <f>Recognition!AG52</f>
        <v>110</v>
      </c>
      <c r="I130" t="str">
        <f>Recognition!AH52</f>
        <v>USD</v>
      </c>
      <c r="J130" s="38">
        <f>Recognition!AI52</f>
        <v>0</v>
      </c>
      <c r="K130" s="38">
        <f>Recognition!AJ52</f>
        <v>0</v>
      </c>
      <c r="L130" s="38">
        <f>Recognition!AK52</f>
        <v>0</v>
      </c>
      <c r="M130" s="38">
        <f>Recognition!AL52</f>
        <v>0</v>
      </c>
      <c r="N130" s="38">
        <f>Recognition!AM52</f>
        <v>0</v>
      </c>
      <c r="O130" s="38">
        <f>Recognition!AN52</f>
        <v>0</v>
      </c>
      <c r="P130" s="38">
        <f>Recognition!AO52</f>
        <v>0</v>
      </c>
      <c r="Q130" s="38">
        <f>Recognition!AP52</f>
        <v>0</v>
      </c>
      <c r="R130" s="38">
        <f>Recognition!AQ52</f>
        <v>0</v>
      </c>
      <c r="S130" s="38">
        <f>Recognition!AR52</f>
        <v>0</v>
      </c>
      <c r="T130" s="38">
        <f>Recognition!AS52</f>
        <v>0</v>
      </c>
      <c r="U130" s="38">
        <f>Recognition!AT52</f>
        <v>0</v>
      </c>
      <c r="V130" s="38">
        <f t="shared" si="3"/>
        <v>0</v>
      </c>
    </row>
    <row r="131" spans="1:22" x14ac:dyDescent="0.4">
      <c r="A131" t="str">
        <f>Recognition!AA53</f>
        <v>Budget</v>
      </c>
      <c r="B131" t="str">
        <f>Recognition!AB53</f>
        <v>7036-000000</v>
      </c>
      <c r="C131">
        <f>Recognition!AC53</f>
        <v>573</v>
      </c>
      <c r="D131" t="str">
        <f>Recognition!AD53</f>
        <v>035</v>
      </c>
      <c r="E131" s="37"/>
      <c r="H131">
        <f>Recognition!AG53</f>
        <v>110</v>
      </c>
      <c r="I131" t="str">
        <f>Recognition!AH53</f>
        <v>USD</v>
      </c>
      <c r="J131" s="38">
        <f>Recognition!AI53</f>
        <v>0</v>
      </c>
      <c r="K131" s="38">
        <f>Recognition!AJ53</f>
        <v>0</v>
      </c>
      <c r="L131" s="38">
        <f>Recognition!AK53</f>
        <v>0</v>
      </c>
      <c r="M131" s="38">
        <f>Recognition!AL53</f>
        <v>0</v>
      </c>
      <c r="N131" s="38">
        <f>Recognition!AM53</f>
        <v>0</v>
      </c>
      <c r="O131" s="38">
        <f>Recognition!AN53</f>
        <v>0</v>
      </c>
      <c r="P131" s="38">
        <f>Recognition!AO53</f>
        <v>0</v>
      </c>
      <c r="Q131" s="38">
        <f>Recognition!AP53</f>
        <v>0</v>
      </c>
      <c r="R131" s="38">
        <f>Recognition!AQ53</f>
        <v>0</v>
      </c>
      <c r="S131" s="38">
        <f>Recognition!AR53</f>
        <v>0</v>
      </c>
      <c r="T131" s="38">
        <f>Recognition!AS53</f>
        <v>0</v>
      </c>
      <c r="U131" s="38">
        <f>Recognition!AT53</f>
        <v>0</v>
      </c>
      <c r="V131" s="38">
        <f t="shared" si="3"/>
        <v>0</v>
      </c>
    </row>
    <row r="132" spans="1:22" x14ac:dyDescent="0.4">
      <c r="A132" t="str">
        <f>Recognition!AA54</f>
        <v>Budget</v>
      </c>
      <c r="B132" t="str">
        <f>Recognition!AB54</f>
        <v>7044-000000</v>
      </c>
      <c r="C132">
        <f>Recognition!AC54</f>
        <v>573</v>
      </c>
      <c r="D132" t="str">
        <f>Recognition!AD54</f>
        <v>035</v>
      </c>
      <c r="E132" s="37"/>
      <c r="H132">
        <f>Recognition!AG54</f>
        <v>110</v>
      </c>
      <c r="I132" t="str">
        <f>Recognition!AH54</f>
        <v>USD</v>
      </c>
      <c r="J132" s="38">
        <f>Recognition!AI54</f>
        <v>0</v>
      </c>
      <c r="K132" s="38">
        <f>Recognition!AJ54</f>
        <v>0</v>
      </c>
      <c r="L132" s="38">
        <f>Recognition!AK54</f>
        <v>0</v>
      </c>
      <c r="M132" s="38">
        <f>Recognition!AL54</f>
        <v>0</v>
      </c>
      <c r="N132" s="38">
        <f>Recognition!AM54</f>
        <v>0</v>
      </c>
      <c r="O132" s="38">
        <f>Recognition!AN54</f>
        <v>0</v>
      </c>
      <c r="P132" s="38">
        <f>Recognition!AO54</f>
        <v>0</v>
      </c>
      <c r="Q132" s="38">
        <f>Recognition!AP54</f>
        <v>0</v>
      </c>
      <c r="R132" s="38">
        <f>Recognition!AQ54</f>
        <v>0</v>
      </c>
      <c r="S132" s="38">
        <f>Recognition!AR54</f>
        <v>0</v>
      </c>
      <c r="T132" s="38">
        <f>Recognition!AS54</f>
        <v>0</v>
      </c>
      <c r="U132" s="38">
        <f>Recognition!AT54</f>
        <v>0</v>
      </c>
      <c r="V132" s="38">
        <f t="shared" si="3"/>
        <v>0</v>
      </c>
    </row>
    <row r="133" spans="1:22" x14ac:dyDescent="0.4">
      <c r="A133" t="str">
        <f>Recognition!AA55</f>
        <v>Budget</v>
      </c>
      <c r="B133" t="str">
        <f>Recognition!AB55</f>
        <v>7082-000000</v>
      </c>
      <c r="C133">
        <f>Recognition!AC55</f>
        <v>573</v>
      </c>
      <c r="D133" t="str">
        <f>Recognition!AD55</f>
        <v>035</v>
      </c>
      <c r="E133" s="37"/>
      <c r="H133">
        <f>Recognition!AG55</f>
        <v>110</v>
      </c>
      <c r="I133" t="str">
        <f>Recognition!AH55</f>
        <v>USD</v>
      </c>
      <c r="J133" s="38">
        <f>Recognition!AI55</f>
        <v>0</v>
      </c>
      <c r="K133" s="38">
        <f>Recognition!AJ55</f>
        <v>0</v>
      </c>
      <c r="L133" s="38">
        <f>Recognition!AK55</f>
        <v>0</v>
      </c>
      <c r="M133" s="38">
        <f>Recognition!AL55</f>
        <v>0</v>
      </c>
      <c r="N133" s="38">
        <f>Recognition!AM55</f>
        <v>0</v>
      </c>
      <c r="O133" s="38">
        <f>Recognition!AN55</f>
        <v>0</v>
      </c>
      <c r="P133" s="38">
        <f>Recognition!AO55</f>
        <v>0</v>
      </c>
      <c r="Q133" s="38">
        <f>Recognition!AP55</f>
        <v>0</v>
      </c>
      <c r="R133" s="38">
        <f>Recognition!AQ55</f>
        <v>0</v>
      </c>
      <c r="S133" s="38">
        <f>Recognition!AR55</f>
        <v>0</v>
      </c>
      <c r="T133" s="38">
        <f>Recognition!AS55</f>
        <v>0</v>
      </c>
      <c r="U133" s="38">
        <f>Recognition!AT55</f>
        <v>0</v>
      </c>
      <c r="V133" s="38">
        <f t="shared" si="3"/>
        <v>0</v>
      </c>
    </row>
    <row r="134" spans="1:22" x14ac:dyDescent="0.4">
      <c r="A134" t="str">
        <f>Recognition!AA56</f>
        <v>Budget</v>
      </c>
      <c r="B134" t="str">
        <f>Recognition!AB56</f>
        <v/>
      </c>
      <c r="C134">
        <f>Recognition!AC56</f>
        <v>573</v>
      </c>
      <c r="D134" t="str">
        <f>Recognition!AD56</f>
        <v>035</v>
      </c>
      <c r="E134" s="37"/>
      <c r="H134">
        <f>Recognition!AG56</f>
        <v>110</v>
      </c>
      <c r="I134" t="str">
        <f>Recognition!AH56</f>
        <v>USD</v>
      </c>
      <c r="J134" s="38">
        <f>Recognition!AI56</f>
        <v>0</v>
      </c>
      <c r="K134" s="38">
        <f>Recognition!AJ56</f>
        <v>0</v>
      </c>
      <c r="L134" s="38">
        <f>Recognition!AK56</f>
        <v>0</v>
      </c>
      <c r="M134" s="38">
        <f>Recognition!AL56</f>
        <v>0</v>
      </c>
      <c r="N134" s="38">
        <f>Recognition!AM56</f>
        <v>0</v>
      </c>
      <c r="O134" s="38">
        <f>Recognition!AN56</f>
        <v>0</v>
      </c>
      <c r="P134" s="38">
        <f>Recognition!AO56</f>
        <v>0</v>
      </c>
      <c r="Q134" s="38">
        <f>Recognition!AP56</f>
        <v>0</v>
      </c>
      <c r="R134" s="38">
        <f>Recognition!AQ56</f>
        <v>0</v>
      </c>
      <c r="S134" s="38">
        <f>Recognition!AR56</f>
        <v>0</v>
      </c>
      <c r="T134" s="38">
        <f>Recognition!AS56</f>
        <v>0</v>
      </c>
      <c r="U134" s="38">
        <f>Recognition!AT56</f>
        <v>0</v>
      </c>
      <c r="V134" s="38">
        <f t="shared" si="3"/>
        <v>0</v>
      </c>
    </row>
    <row r="135" spans="1:22" x14ac:dyDescent="0.4">
      <c r="A135" t="str">
        <f>Recognition!AA57</f>
        <v>Budget</v>
      </c>
      <c r="B135" t="str">
        <f>Recognition!AB57</f>
        <v/>
      </c>
      <c r="C135">
        <f>Recognition!AC57</f>
        <v>573</v>
      </c>
      <c r="D135" t="str">
        <f>Recognition!AD57</f>
        <v>035</v>
      </c>
      <c r="E135" s="37"/>
      <c r="H135">
        <f>Recognition!AG57</f>
        <v>110</v>
      </c>
      <c r="I135" t="str">
        <f>Recognition!AH57</f>
        <v>USD</v>
      </c>
      <c r="J135" s="38">
        <f>Recognition!AI57</f>
        <v>0</v>
      </c>
      <c r="K135" s="38">
        <f>Recognition!AJ57</f>
        <v>0</v>
      </c>
      <c r="L135" s="38">
        <f>Recognition!AK57</f>
        <v>0</v>
      </c>
      <c r="M135" s="38">
        <f>Recognition!AL57</f>
        <v>0</v>
      </c>
      <c r="N135" s="38">
        <f>Recognition!AM57</f>
        <v>0</v>
      </c>
      <c r="O135" s="38">
        <f>Recognition!AN57</f>
        <v>0</v>
      </c>
      <c r="P135" s="38">
        <f>Recognition!AO57</f>
        <v>0</v>
      </c>
      <c r="Q135" s="38">
        <f>Recognition!AP57</f>
        <v>0</v>
      </c>
      <c r="R135" s="38">
        <f>Recognition!AQ57</f>
        <v>0</v>
      </c>
      <c r="S135" s="38">
        <f>Recognition!AR57</f>
        <v>0</v>
      </c>
      <c r="T135" s="38">
        <f>Recognition!AS57</f>
        <v>0</v>
      </c>
      <c r="U135" s="38">
        <f>Recognition!AT57</f>
        <v>0</v>
      </c>
      <c r="V135" s="38">
        <f t="shared" si="3"/>
        <v>0</v>
      </c>
    </row>
    <row r="136" spans="1:22" x14ac:dyDescent="0.4">
      <c r="A136" t="str">
        <f>Recognition!AA58</f>
        <v>Budget</v>
      </c>
      <c r="B136" t="str">
        <f>Recognition!AB58</f>
        <v/>
      </c>
      <c r="C136">
        <f>Recognition!AC58</f>
        <v>573</v>
      </c>
      <c r="D136" t="str">
        <f>Recognition!AD58</f>
        <v>035</v>
      </c>
      <c r="E136" s="37"/>
      <c r="H136">
        <f>Recognition!AG58</f>
        <v>110</v>
      </c>
      <c r="I136" t="str">
        <f>Recognition!AH58</f>
        <v>USD</v>
      </c>
      <c r="J136" s="38">
        <f>Recognition!AI58</f>
        <v>0</v>
      </c>
      <c r="K136" s="38">
        <f>Recognition!AJ58</f>
        <v>0</v>
      </c>
      <c r="L136" s="38">
        <f>Recognition!AK58</f>
        <v>0</v>
      </c>
      <c r="M136" s="38">
        <f>Recognition!AL58</f>
        <v>0</v>
      </c>
      <c r="N136" s="38">
        <f>Recognition!AM58</f>
        <v>0</v>
      </c>
      <c r="O136" s="38">
        <f>Recognition!AN58</f>
        <v>0</v>
      </c>
      <c r="P136" s="38">
        <f>Recognition!AO58</f>
        <v>0</v>
      </c>
      <c r="Q136" s="38">
        <f>Recognition!AP58</f>
        <v>0</v>
      </c>
      <c r="R136" s="38">
        <f>Recognition!AQ58</f>
        <v>0</v>
      </c>
      <c r="S136" s="38">
        <f>Recognition!AR58</f>
        <v>0</v>
      </c>
      <c r="T136" s="38">
        <f>Recognition!AS58</f>
        <v>0</v>
      </c>
      <c r="U136" s="38">
        <f>Recognition!AT58</f>
        <v>0</v>
      </c>
      <c r="V136" s="38">
        <f t="shared" si="3"/>
        <v>0</v>
      </c>
    </row>
    <row r="137" spans="1:22" x14ac:dyDescent="0.4">
      <c r="A137" t="str">
        <f>Recognition!AA62</f>
        <v>Budget</v>
      </c>
      <c r="B137" t="str">
        <f>Recognition!AB62</f>
        <v>7006-000000</v>
      </c>
      <c r="C137">
        <f>Recognition!AC62</f>
        <v>574</v>
      </c>
      <c r="D137" t="str">
        <f>Recognition!AD62</f>
        <v>035</v>
      </c>
      <c r="E137" s="37"/>
      <c r="H137">
        <f>Recognition!AG62</f>
        <v>110</v>
      </c>
      <c r="I137" t="str">
        <f>Recognition!AH62</f>
        <v>USD</v>
      </c>
      <c r="J137" s="38">
        <f>Recognition!AI62</f>
        <v>0</v>
      </c>
      <c r="K137" s="38">
        <f>Recognition!AJ62</f>
        <v>0</v>
      </c>
      <c r="L137" s="38">
        <f>Recognition!AK62</f>
        <v>0</v>
      </c>
      <c r="M137" s="38">
        <f>Recognition!AL62</f>
        <v>0</v>
      </c>
      <c r="N137" s="38">
        <f>Recognition!AM62</f>
        <v>0</v>
      </c>
      <c r="O137" s="38">
        <f>Recognition!AN62</f>
        <v>0</v>
      </c>
      <c r="P137" s="38">
        <f>Recognition!AO62</f>
        <v>0</v>
      </c>
      <c r="Q137" s="38">
        <f>Recognition!AP62</f>
        <v>0</v>
      </c>
      <c r="R137" s="38">
        <f>Recognition!AQ62</f>
        <v>0</v>
      </c>
      <c r="S137" s="38">
        <f>Recognition!AR62</f>
        <v>0</v>
      </c>
      <c r="T137" s="38">
        <f>Recognition!AS62</f>
        <v>0</v>
      </c>
      <c r="U137" s="38">
        <f>Recognition!AT62</f>
        <v>0</v>
      </c>
      <c r="V137" s="38">
        <f t="shared" si="3"/>
        <v>0</v>
      </c>
    </row>
    <row r="138" spans="1:22" x14ac:dyDescent="0.4">
      <c r="A138" t="str">
        <f>Recognition!AA63</f>
        <v>Budget</v>
      </c>
      <c r="B138" t="str">
        <f>Recognition!AB63</f>
        <v>7008-000000</v>
      </c>
      <c r="C138">
        <f>Recognition!AC63</f>
        <v>574</v>
      </c>
      <c r="D138" t="str">
        <f>Recognition!AD63</f>
        <v>035</v>
      </c>
      <c r="E138" s="37"/>
      <c r="H138">
        <f>Recognition!AG63</f>
        <v>110</v>
      </c>
      <c r="I138" t="str">
        <f>Recognition!AH63</f>
        <v>USD</v>
      </c>
      <c r="J138" s="38">
        <f>Recognition!AI63</f>
        <v>0</v>
      </c>
      <c r="K138" s="38">
        <f>Recognition!AJ63</f>
        <v>0</v>
      </c>
      <c r="L138" s="38">
        <f>Recognition!AK63</f>
        <v>0</v>
      </c>
      <c r="M138" s="38">
        <f>Recognition!AL63</f>
        <v>0</v>
      </c>
      <c r="N138" s="38">
        <f>Recognition!AM63</f>
        <v>0</v>
      </c>
      <c r="O138" s="38">
        <f>Recognition!AN63</f>
        <v>0</v>
      </c>
      <c r="P138" s="38">
        <f>Recognition!AO63</f>
        <v>0</v>
      </c>
      <c r="Q138" s="38">
        <f>Recognition!AP63</f>
        <v>0</v>
      </c>
      <c r="R138" s="38">
        <f>Recognition!AQ63</f>
        <v>0</v>
      </c>
      <c r="S138" s="38">
        <f>Recognition!AR63</f>
        <v>0</v>
      </c>
      <c r="T138" s="38">
        <f>Recognition!AS63</f>
        <v>0</v>
      </c>
      <c r="U138" s="38">
        <f>Recognition!AT63</f>
        <v>0</v>
      </c>
      <c r="V138" s="38">
        <f t="shared" si="3"/>
        <v>0</v>
      </c>
    </row>
    <row r="139" spans="1:22" x14ac:dyDescent="0.4">
      <c r="A139" t="str">
        <f>Recognition!AA64</f>
        <v>Budget</v>
      </c>
      <c r="B139" t="str">
        <f>Recognition!AB64</f>
        <v>7010-000000</v>
      </c>
      <c r="C139">
        <f>Recognition!AC64</f>
        <v>574</v>
      </c>
      <c r="D139" t="str">
        <f>Recognition!AD64</f>
        <v>035</v>
      </c>
      <c r="E139" s="37"/>
      <c r="H139">
        <f>Recognition!AG64</f>
        <v>110</v>
      </c>
      <c r="I139" t="str">
        <f>Recognition!AH64</f>
        <v>USD</v>
      </c>
      <c r="J139" s="38">
        <f>Recognition!AI64</f>
        <v>0</v>
      </c>
      <c r="K139" s="38">
        <f>Recognition!AJ64</f>
        <v>0</v>
      </c>
      <c r="L139" s="38">
        <f>Recognition!AK64</f>
        <v>0</v>
      </c>
      <c r="M139" s="38">
        <f>Recognition!AL64</f>
        <v>0</v>
      </c>
      <c r="N139" s="38">
        <f>Recognition!AM64</f>
        <v>0</v>
      </c>
      <c r="O139" s="38">
        <f>Recognition!AN64</f>
        <v>0</v>
      </c>
      <c r="P139" s="38">
        <f>Recognition!AO64</f>
        <v>0</v>
      </c>
      <c r="Q139" s="38">
        <f>Recognition!AP64</f>
        <v>0</v>
      </c>
      <c r="R139" s="38">
        <f>Recognition!AQ64</f>
        <v>0</v>
      </c>
      <c r="S139" s="38">
        <f>Recognition!AR64</f>
        <v>0</v>
      </c>
      <c r="T139" s="38">
        <f>Recognition!AS64</f>
        <v>0</v>
      </c>
      <c r="U139" s="38">
        <f>Recognition!AT64</f>
        <v>0</v>
      </c>
      <c r="V139" s="38">
        <f t="shared" si="3"/>
        <v>0</v>
      </c>
    </row>
    <row r="140" spans="1:22" x14ac:dyDescent="0.4">
      <c r="A140" t="str">
        <f>Recognition!AA65</f>
        <v>Budget</v>
      </c>
      <c r="B140" t="str">
        <f>Recognition!AB65</f>
        <v>7012-000000</v>
      </c>
      <c r="C140">
        <f>Recognition!AC65</f>
        <v>574</v>
      </c>
      <c r="D140" t="str">
        <f>Recognition!AD65</f>
        <v>035</v>
      </c>
      <c r="E140" s="37"/>
      <c r="H140">
        <f>Recognition!AG65</f>
        <v>110</v>
      </c>
      <c r="I140" t="str">
        <f>Recognition!AH65</f>
        <v>USD</v>
      </c>
      <c r="J140" s="38">
        <f>Recognition!AI65</f>
        <v>0</v>
      </c>
      <c r="K140" s="38">
        <f>Recognition!AJ65</f>
        <v>0</v>
      </c>
      <c r="L140" s="38">
        <f>Recognition!AK65</f>
        <v>0</v>
      </c>
      <c r="M140" s="38">
        <f>Recognition!AL65</f>
        <v>0</v>
      </c>
      <c r="N140" s="38">
        <f>Recognition!AM65</f>
        <v>0</v>
      </c>
      <c r="O140" s="38">
        <f>Recognition!AN65</f>
        <v>0</v>
      </c>
      <c r="P140" s="38">
        <f>Recognition!AO65</f>
        <v>0</v>
      </c>
      <c r="Q140" s="38">
        <f>Recognition!AP65</f>
        <v>0</v>
      </c>
      <c r="R140" s="38">
        <f>Recognition!AQ65</f>
        <v>0</v>
      </c>
      <c r="S140" s="38">
        <f>Recognition!AR65</f>
        <v>0</v>
      </c>
      <c r="T140" s="38">
        <f>Recognition!AS65</f>
        <v>0</v>
      </c>
      <c r="U140" s="38">
        <f>Recognition!AT65</f>
        <v>0</v>
      </c>
      <c r="V140" s="38">
        <f t="shared" si="3"/>
        <v>0</v>
      </c>
    </row>
    <row r="141" spans="1:22" x14ac:dyDescent="0.4">
      <c r="A141" t="str">
        <f>Recognition!AA66</f>
        <v>Budget</v>
      </c>
      <c r="B141" t="str">
        <f>Recognition!AB66</f>
        <v>7036-000000</v>
      </c>
      <c r="C141">
        <f>Recognition!AC66</f>
        <v>574</v>
      </c>
      <c r="D141" t="str">
        <f>Recognition!AD66</f>
        <v>035</v>
      </c>
      <c r="E141" s="37"/>
      <c r="H141">
        <f>Recognition!AG66</f>
        <v>110</v>
      </c>
      <c r="I141" t="str">
        <f>Recognition!AH66</f>
        <v>USD</v>
      </c>
      <c r="J141" s="38">
        <f>Recognition!AI66</f>
        <v>0</v>
      </c>
      <c r="K141" s="38">
        <f>Recognition!AJ66</f>
        <v>0</v>
      </c>
      <c r="L141" s="38">
        <f>Recognition!AK66</f>
        <v>0</v>
      </c>
      <c r="M141" s="38">
        <f>Recognition!AL66</f>
        <v>0</v>
      </c>
      <c r="N141" s="38">
        <f>Recognition!AM66</f>
        <v>0</v>
      </c>
      <c r="O141" s="38">
        <f>Recognition!AN66</f>
        <v>0</v>
      </c>
      <c r="P141" s="38">
        <f>Recognition!AO66</f>
        <v>0</v>
      </c>
      <c r="Q141" s="38">
        <f>Recognition!AP66</f>
        <v>0</v>
      </c>
      <c r="R141" s="38">
        <f>Recognition!AQ66</f>
        <v>0</v>
      </c>
      <c r="S141" s="38">
        <f>Recognition!AR66</f>
        <v>0</v>
      </c>
      <c r="T141" s="38">
        <f>Recognition!AS66</f>
        <v>0</v>
      </c>
      <c r="U141" s="38">
        <f>Recognition!AT66</f>
        <v>0</v>
      </c>
      <c r="V141" s="38">
        <f t="shared" si="3"/>
        <v>0</v>
      </c>
    </row>
    <row r="142" spans="1:22" x14ac:dyDescent="0.4">
      <c r="A142" t="str">
        <f>Recognition!AA67</f>
        <v>Budget</v>
      </c>
      <c r="B142" t="str">
        <f>Recognition!AB67</f>
        <v>7044-000000</v>
      </c>
      <c r="C142">
        <f>Recognition!AC67</f>
        <v>574</v>
      </c>
      <c r="D142" t="str">
        <f>Recognition!AD67</f>
        <v>035</v>
      </c>
      <c r="E142" s="37"/>
      <c r="H142">
        <f>Recognition!AG67</f>
        <v>110</v>
      </c>
      <c r="I142" t="str">
        <f>Recognition!AH67</f>
        <v>USD</v>
      </c>
      <c r="J142" s="38">
        <f>Recognition!AI67</f>
        <v>0</v>
      </c>
      <c r="K142" s="38">
        <f>Recognition!AJ67</f>
        <v>0</v>
      </c>
      <c r="L142" s="38">
        <f>Recognition!AK67</f>
        <v>0</v>
      </c>
      <c r="M142" s="38">
        <f>Recognition!AL67</f>
        <v>0</v>
      </c>
      <c r="N142" s="38">
        <f>Recognition!AM67</f>
        <v>0</v>
      </c>
      <c r="O142" s="38">
        <f>Recognition!AN67</f>
        <v>0</v>
      </c>
      <c r="P142" s="38">
        <f>Recognition!AO67</f>
        <v>0</v>
      </c>
      <c r="Q142" s="38">
        <f>Recognition!AP67</f>
        <v>0</v>
      </c>
      <c r="R142" s="38">
        <f>Recognition!AQ67</f>
        <v>0</v>
      </c>
      <c r="S142" s="38">
        <f>Recognition!AR67</f>
        <v>0</v>
      </c>
      <c r="T142" s="38">
        <f>Recognition!AS67</f>
        <v>0</v>
      </c>
      <c r="U142" s="38">
        <f>Recognition!AT67</f>
        <v>0</v>
      </c>
      <c r="V142" s="38">
        <f t="shared" si="3"/>
        <v>0</v>
      </c>
    </row>
    <row r="143" spans="1:22" x14ac:dyDescent="0.4">
      <c r="A143" t="str">
        <f>Recognition!AA68</f>
        <v>Budget</v>
      </c>
      <c r="B143" t="str">
        <f>Recognition!AB68</f>
        <v>7082-000000</v>
      </c>
      <c r="C143">
        <f>Recognition!AC68</f>
        <v>574</v>
      </c>
      <c r="D143" t="str">
        <f>Recognition!AD68</f>
        <v>035</v>
      </c>
      <c r="E143" s="37"/>
      <c r="H143">
        <f>Recognition!AG68</f>
        <v>110</v>
      </c>
      <c r="I143" t="str">
        <f>Recognition!AH68</f>
        <v>USD</v>
      </c>
      <c r="J143" s="38">
        <f>Recognition!AI68</f>
        <v>0</v>
      </c>
      <c r="K143" s="38">
        <f>Recognition!AJ68</f>
        <v>0</v>
      </c>
      <c r="L143" s="38">
        <f>Recognition!AK68</f>
        <v>0</v>
      </c>
      <c r="M143" s="38">
        <f>Recognition!AL68</f>
        <v>0</v>
      </c>
      <c r="N143" s="38">
        <f>Recognition!AM68</f>
        <v>0</v>
      </c>
      <c r="O143" s="38">
        <f>Recognition!AN68</f>
        <v>0</v>
      </c>
      <c r="P143" s="38">
        <f>Recognition!AO68</f>
        <v>0</v>
      </c>
      <c r="Q143" s="38">
        <f>Recognition!AP68</f>
        <v>0</v>
      </c>
      <c r="R143" s="38">
        <f>Recognition!AQ68</f>
        <v>0</v>
      </c>
      <c r="S143" s="38">
        <f>Recognition!AR68</f>
        <v>0</v>
      </c>
      <c r="T143" s="38">
        <f>Recognition!AS68</f>
        <v>0</v>
      </c>
      <c r="U143" s="38">
        <f>Recognition!AT68</f>
        <v>0</v>
      </c>
      <c r="V143" s="38">
        <f t="shared" si="3"/>
        <v>0</v>
      </c>
    </row>
    <row r="144" spans="1:22" x14ac:dyDescent="0.4">
      <c r="A144" t="str">
        <f>Recognition!AA69</f>
        <v>Budget</v>
      </c>
      <c r="B144" t="str">
        <f>Recognition!AB69</f>
        <v/>
      </c>
      <c r="C144">
        <f>Recognition!AC69</f>
        <v>574</v>
      </c>
      <c r="D144" t="str">
        <f>Recognition!AD69</f>
        <v>035</v>
      </c>
      <c r="E144" s="37"/>
      <c r="H144">
        <f>Recognition!AG69</f>
        <v>110</v>
      </c>
      <c r="I144" t="str">
        <f>Recognition!AH69</f>
        <v>USD</v>
      </c>
      <c r="J144" s="38">
        <f>Recognition!AI69</f>
        <v>0</v>
      </c>
      <c r="K144" s="38">
        <f>Recognition!AJ69</f>
        <v>0</v>
      </c>
      <c r="L144" s="38">
        <f>Recognition!AK69</f>
        <v>0</v>
      </c>
      <c r="M144" s="38">
        <f>Recognition!AL69</f>
        <v>0</v>
      </c>
      <c r="N144" s="38">
        <f>Recognition!AM69</f>
        <v>0</v>
      </c>
      <c r="O144" s="38">
        <f>Recognition!AN69</f>
        <v>0</v>
      </c>
      <c r="P144" s="38">
        <f>Recognition!AO69</f>
        <v>0</v>
      </c>
      <c r="Q144" s="38">
        <f>Recognition!AP69</f>
        <v>0</v>
      </c>
      <c r="R144" s="38">
        <f>Recognition!AQ69</f>
        <v>0</v>
      </c>
      <c r="S144" s="38">
        <f>Recognition!AR69</f>
        <v>0</v>
      </c>
      <c r="T144" s="38">
        <f>Recognition!AS69</f>
        <v>0</v>
      </c>
      <c r="U144" s="38">
        <f>Recognition!AT69</f>
        <v>0</v>
      </c>
      <c r="V144" s="38">
        <f t="shared" si="3"/>
        <v>0</v>
      </c>
    </row>
    <row r="145" spans="1:22" x14ac:dyDescent="0.4">
      <c r="A145" t="str">
        <f>Recognition!AA70</f>
        <v>Budget</v>
      </c>
      <c r="B145" t="str">
        <f>Recognition!AB70</f>
        <v/>
      </c>
      <c r="C145">
        <f>Recognition!AC70</f>
        <v>574</v>
      </c>
      <c r="D145" t="str">
        <f>Recognition!AD70</f>
        <v>035</v>
      </c>
      <c r="E145" s="37"/>
      <c r="H145">
        <f>Recognition!AG70</f>
        <v>110</v>
      </c>
      <c r="I145" t="str">
        <f>Recognition!AH70</f>
        <v>USD</v>
      </c>
      <c r="J145" s="38">
        <f>Recognition!AI70</f>
        <v>0</v>
      </c>
      <c r="K145" s="38">
        <f>Recognition!AJ70</f>
        <v>0</v>
      </c>
      <c r="L145" s="38">
        <f>Recognition!AK70</f>
        <v>0</v>
      </c>
      <c r="M145" s="38">
        <f>Recognition!AL70</f>
        <v>0</v>
      </c>
      <c r="N145" s="38">
        <f>Recognition!AM70</f>
        <v>0</v>
      </c>
      <c r="O145" s="38">
        <f>Recognition!AN70</f>
        <v>0</v>
      </c>
      <c r="P145" s="38">
        <f>Recognition!AO70</f>
        <v>0</v>
      </c>
      <c r="Q145" s="38">
        <f>Recognition!AP70</f>
        <v>0</v>
      </c>
      <c r="R145" s="38">
        <f>Recognition!AQ70</f>
        <v>0</v>
      </c>
      <c r="S145" s="38">
        <f>Recognition!AR70</f>
        <v>0</v>
      </c>
      <c r="T145" s="38">
        <f>Recognition!AS70</f>
        <v>0</v>
      </c>
      <c r="U145" s="38">
        <f>Recognition!AT70</f>
        <v>0</v>
      </c>
      <c r="V145" s="38">
        <f t="shared" si="3"/>
        <v>0</v>
      </c>
    </row>
    <row r="146" spans="1:22" x14ac:dyDescent="0.4">
      <c r="A146" t="str">
        <f>Recognition!AA71</f>
        <v>Budget</v>
      </c>
      <c r="B146" t="str">
        <f>Recognition!AB71</f>
        <v/>
      </c>
      <c r="C146">
        <f>Recognition!AC71</f>
        <v>574</v>
      </c>
      <c r="D146" t="str">
        <f>Recognition!AD71</f>
        <v>035</v>
      </c>
      <c r="E146" s="37"/>
      <c r="H146">
        <f>Recognition!AG71</f>
        <v>110</v>
      </c>
      <c r="I146" t="str">
        <f>Recognition!AH71</f>
        <v>USD</v>
      </c>
      <c r="J146" s="38">
        <f>Recognition!AI71</f>
        <v>0</v>
      </c>
      <c r="K146" s="38">
        <f>Recognition!AJ71</f>
        <v>0</v>
      </c>
      <c r="L146" s="38">
        <f>Recognition!AK71</f>
        <v>0</v>
      </c>
      <c r="M146" s="38">
        <f>Recognition!AL71</f>
        <v>0</v>
      </c>
      <c r="N146" s="38">
        <f>Recognition!AM71</f>
        <v>0</v>
      </c>
      <c r="O146" s="38">
        <f>Recognition!AN71</f>
        <v>0</v>
      </c>
      <c r="P146" s="38">
        <f>Recognition!AO71</f>
        <v>0</v>
      </c>
      <c r="Q146" s="38">
        <f>Recognition!AP71</f>
        <v>0</v>
      </c>
      <c r="R146" s="38">
        <f>Recognition!AQ71</f>
        <v>0</v>
      </c>
      <c r="S146" s="38">
        <f>Recognition!AR71</f>
        <v>0</v>
      </c>
      <c r="T146" s="38">
        <f>Recognition!AS71</f>
        <v>0</v>
      </c>
      <c r="U146" s="38">
        <f>Recognition!AT71</f>
        <v>0</v>
      </c>
      <c r="V146" s="38">
        <f t="shared" si="3"/>
        <v>0</v>
      </c>
    </row>
    <row r="147" spans="1:22" x14ac:dyDescent="0.4">
      <c r="A147" t="str">
        <f>'Club Growth'!AA10</f>
        <v>Budget</v>
      </c>
      <c r="B147" t="str">
        <f>'Club Growth'!AB10</f>
        <v>7006-000000</v>
      </c>
      <c r="C147">
        <f>'Club Growth'!AC10</f>
        <v>580</v>
      </c>
      <c r="D147" t="str">
        <f>'Club Growth'!AD10</f>
        <v>035</v>
      </c>
      <c r="E147" s="37"/>
      <c r="H147">
        <f>'Club Growth'!AG10</f>
        <v>110</v>
      </c>
      <c r="I147" t="str">
        <f>'Club Growth'!AH10</f>
        <v>USD</v>
      </c>
      <c r="J147" s="38">
        <f>'Club Growth'!AI10</f>
        <v>0</v>
      </c>
      <c r="K147" s="38">
        <f>'Club Growth'!AJ10</f>
        <v>0</v>
      </c>
      <c r="L147" s="38">
        <f>'Club Growth'!AK10</f>
        <v>0</v>
      </c>
      <c r="M147" s="38">
        <f>'Club Growth'!AL10</f>
        <v>0</v>
      </c>
      <c r="N147" s="38">
        <f>'Club Growth'!AM10</f>
        <v>0</v>
      </c>
      <c r="O147" s="38">
        <f>'Club Growth'!AN10</f>
        <v>0</v>
      </c>
      <c r="P147" s="38">
        <f>'Club Growth'!AO10</f>
        <v>0</v>
      </c>
      <c r="Q147" s="38">
        <f>'Club Growth'!AP10</f>
        <v>0</v>
      </c>
      <c r="R147" s="38">
        <f>'Club Growth'!AQ10</f>
        <v>0</v>
      </c>
      <c r="S147" s="38">
        <f>'Club Growth'!AR10</f>
        <v>0</v>
      </c>
      <c r="T147" s="38">
        <f>'Club Growth'!AS10</f>
        <v>0</v>
      </c>
      <c r="U147" s="38">
        <f>'Club Growth'!AT10</f>
        <v>0</v>
      </c>
      <c r="V147" s="38">
        <f t="shared" si="3"/>
        <v>0</v>
      </c>
    </row>
    <row r="148" spans="1:22" x14ac:dyDescent="0.4">
      <c r="A148" t="str">
        <f>'Club Growth'!AA11</f>
        <v>Budget</v>
      </c>
      <c r="B148" t="str">
        <f>'Club Growth'!AB11</f>
        <v>7008-000000</v>
      </c>
      <c r="C148">
        <f>'Club Growth'!AC11</f>
        <v>580</v>
      </c>
      <c r="D148" t="str">
        <f>'Club Growth'!AD11</f>
        <v>035</v>
      </c>
      <c r="E148" s="37"/>
      <c r="H148">
        <f>'Club Growth'!AG11</f>
        <v>110</v>
      </c>
      <c r="I148" t="str">
        <f>'Club Growth'!AH11</f>
        <v>USD</v>
      </c>
      <c r="J148" s="38">
        <f>'Club Growth'!AI11</f>
        <v>0</v>
      </c>
      <c r="K148" s="38">
        <f>'Club Growth'!AJ11</f>
        <v>0</v>
      </c>
      <c r="L148" s="38">
        <f>'Club Growth'!AK11</f>
        <v>0</v>
      </c>
      <c r="M148" s="38">
        <f>'Club Growth'!AL11</f>
        <v>0</v>
      </c>
      <c r="N148" s="38">
        <f>'Club Growth'!AM11</f>
        <v>0</v>
      </c>
      <c r="O148" s="38">
        <f>'Club Growth'!AN11</f>
        <v>0</v>
      </c>
      <c r="P148" s="38">
        <f>'Club Growth'!AO11</f>
        <v>0</v>
      </c>
      <c r="Q148" s="38">
        <f>'Club Growth'!AP11</f>
        <v>0</v>
      </c>
      <c r="R148" s="38">
        <f>'Club Growth'!AQ11</f>
        <v>0</v>
      </c>
      <c r="S148" s="38">
        <f>'Club Growth'!AR11</f>
        <v>0</v>
      </c>
      <c r="T148" s="38">
        <f>'Club Growth'!AS11</f>
        <v>0</v>
      </c>
      <c r="U148" s="38">
        <f>'Club Growth'!AT11</f>
        <v>0</v>
      </c>
      <c r="V148" s="38">
        <f t="shared" si="3"/>
        <v>0</v>
      </c>
    </row>
    <row r="149" spans="1:22" x14ac:dyDescent="0.4">
      <c r="A149" t="str">
        <f>'Club Growth'!AA12</f>
        <v>Budget</v>
      </c>
      <c r="B149" t="str">
        <f>'Club Growth'!AB12</f>
        <v>7010-000000</v>
      </c>
      <c r="C149">
        <f>'Club Growth'!AC12</f>
        <v>580</v>
      </c>
      <c r="D149" t="str">
        <f>'Club Growth'!AD12</f>
        <v>035</v>
      </c>
      <c r="E149" s="37"/>
      <c r="H149">
        <f>'Club Growth'!AG12</f>
        <v>110</v>
      </c>
      <c r="I149" t="str">
        <f>'Club Growth'!AH12</f>
        <v>USD</v>
      </c>
      <c r="J149" s="38">
        <f>'Club Growth'!AI12</f>
        <v>0</v>
      </c>
      <c r="K149" s="38">
        <f>'Club Growth'!AJ12</f>
        <v>0</v>
      </c>
      <c r="L149" s="38">
        <f>'Club Growth'!AK12</f>
        <v>0</v>
      </c>
      <c r="M149" s="38">
        <f>'Club Growth'!AL12</f>
        <v>0</v>
      </c>
      <c r="N149" s="38">
        <f>'Club Growth'!AM12</f>
        <v>0</v>
      </c>
      <c r="O149" s="38">
        <f>'Club Growth'!AN12</f>
        <v>0</v>
      </c>
      <c r="P149" s="38">
        <f>'Club Growth'!AO12</f>
        <v>0</v>
      </c>
      <c r="Q149" s="38">
        <f>'Club Growth'!AP12</f>
        <v>0</v>
      </c>
      <c r="R149" s="38">
        <f>'Club Growth'!AQ12</f>
        <v>0</v>
      </c>
      <c r="S149" s="38">
        <f>'Club Growth'!AR12</f>
        <v>0</v>
      </c>
      <c r="T149" s="38">
        <f>'Club Growth'!AS12</f>
        <v>0</v>
      </c>
      <c r="U149" s="38">
        <f>'Club Growth'!AT12</f>
        <v>0</v>
      </c>
      <c r="V149" s="38">
        <f t="shared" si="3"/>
        <v>0</v>
      </c>
    </row>
    <row r="150" spans="1:22" x14ac:dyDescent="0.4">
      <c r="A150" t="str">
        <f>'Club Growth'!AA13</f>
        <v>Budget</v>
      </c>
      <c r="B150" t="str">
        <f>'Club Growth'!AB13</f>
        <v>7012-000000</v>
      </c>
      <c r="C150">
        <f>'Club Growth'!AC13</f>
        <v>580</v>
      </c>
      <c r="D150" t="str">
        <f>'Club Growth'!AD13</f>
        <v>035</v>
      </c>
      <c r="E150" s="37"/>
      <c r="H150">
        <f>'Club Growth'!AG13</f>
        <v>110</v>
      </c>
      <c r="I150" t="str">
        <f>'Club Growth'!AH13</f>
        <v>USD</v>
      </c>
      <c r="J150" s="38">
        <f>'Club Growth'!AI13</f>
        <v>25</v>
      </c>
      <c r="K150" s="38">
        <f>'Club Growth'!AJ13</f>
        <v>25</v>
      </c>
      <c r="L150" s="38">
        <f>'Club Growth'!AK13</f>
        <v>25</v>
      </c>
      <c r="M150" s="38">
        <f>'Club Growth'!AL13</f>
        <v>25</v>
      </c>
      <c r="N150" s="38">
        <f>'Club Growth'!AM13</f>
        <v>25</v>
      </c>
      <c r="O150" s="38">
        <f>'Club Growth'!AN13</f>
        <v>25</v>
      </c>
      <c r="P150" s="38">
        <f>'Club Growth'!AO13</f>
        <v>25</v>
      </c>
      <c r="Q150" s="38">
        <f>'Club Growth'!AP13</f>
        <v>25</v>
      </c>
      <c r="R150" s="38">
        <f>'Club Growth'!AQ13</f>
        <v>25</v>
      </c>
      <c r="S150" s="38">
        <f>'Club Growth'!AR13</f>
        <v>25</v>
      </c>
      <c r="T150" s="38">
        <f>'Club Growth'!AS13</f>
        <v>25</v>
      </c>
      <c r="U150" s="38">
        <f>'Club Growth'!AT13</f>
        <v>25</v>
      </c>
      <c r="V150" s="38">
        <f t="shared" si="3"/>
        <v>300</v>
      </c>
    </row>
    <row r="151" spans="1:22" x14ac:dyDescent="0.4">
      <c r="A151" t="str">
        <f>'Club Growth'!AA14</f>
        <v>Budget</v>
      </c>
      <c r="B151" t="str">
        <f>'Club Growth'!AB14</f>
        <v>7036-000000</v>
      </c>
      <c r="C151">
        <f>'Club Growth'!AC14</f>
        <v>580</v>
      </c>
      <c r="D151" t="str">
        <f>'Club Growth'!AD14</f>
        <v>035</v>
      </c>
      <c r="E151" s="37"/>
      <c r="H151">
        <f>'Club Growth'!AG14</f>
        <v>110</v>
      </c>
      <c r="I151" t="str">
        <f>'Club Growth'!AH14</f>
        <v>USD</v>
      </c>
      <c r="J151" s="38">
        <f>'Club Growth'!AI14</f>
        <v>0</v>
      </c>
      <c r="K151" s="38">
        <f>'Club Growth'!AJ14</f>
        <v>0</v>
      </c>
      <c r="L151" s="38">
        <f>'Club Growth'!AK14</f>
        <v>0</v>
      </c>
      <c r="M151" s="38">
        <f>'Club Growth'!AL14</f>
        <v>0</v>
      </c>
      <c r="N151" s="38">
        <f>'Club Growth'!AM14</f>
        <v>0</v>
      </c>
      <c r="O151" s="38">
        <f>'Club Growth'!AN14</f>
        <v>0</v>
      </c>
      <c r="P151" s="38">
        <f>'Club Growth'!AO14</f>
        <v>0</v>
      </c>
      <c r="Q151" s="38">
        <f>'Club Growth'!AP14</f>
        <v>0</v>
      </c>
      <c r="R151" s="38">
        <f>'Club Growth'!AQ14</f>
        <v>0</v>
      </c>
      <c r="S151" s="38">
        <f>'Club Growth'!AR14</f>
        <v>0</v>
      </c>
      <c r="T151" s="38">
        <f>'Club Growth'!AS14</f>
        <v>0</v>
      </c>
      <c r="U151" s="38">
        <f>'Club Growth'!AT14</f>
        <v>0</v>
      </c>
      <c r="V151" s="38">
        <f t="shared" si="3"/>
        <v>0</v>
      </c>
    </row>
    <row r="152" spans="1:22" x14ac:dyDescent="0.4">
      <c r="A152" t="str">
        <f>'Club Growth'!AA15</f>
        <v>Budget</v>
      </c>
      <c r="B152" t="str">
        <f>'Club Growth'!AB15</f>
        <v>7044-000000</v>
      </c>
      <c r="C152">
        <f>'Club Growth'!AC15</f>
        <v>580</v>
      </c>
      <c r="D152" t="str">
        <f>'Club Growth'!AD15</f>
        <v>035</v>
      </c>
      <c r="E152" s="37"/>
      <c r="H152">
        <f>'Club Growth'!AG15</f>
        <v>110</v>
      </c>
      <c r="I152" t="str">
        <f>'Club Growth'!AH15</f>
        <v>USD</v>
      </c>
      <c r="J152" s="38">
        <f>'Club Growth'!AI15</f>
        <v>30</v>
      </c>
      <c r="K152" s="38">
        <f>'Club Growth'!AJ15</f>
        <v>30</v>
      </c>
      <c r="L152" s="38">
        <f>'Club Growth'!AK15</f>
        <v>30</v>
      </c>
      <c r="M152" s="38">
        <f>'Club Growth'!AL15</f>
        <v>30</v>
      </c>
      <c r="N152" s="38">
        <f>'Club Growth'!AM15</f>
        <v>30</v>
      </c>
      <c r="O152" s="38">
        <f>'Club Growth'!AN15</f>
        <v>30</v>
      </c>
      <c r="P152" s="38">
        <f>'Club Growth'!AO15</f>
        <v>30</v>
      </c>
      <c r="Q152" s="38">
        <f>'Club Growth'!AP15</f>
        <v>30</v>
      </c>
      <c r="R152" s="38">
        <f>'Club Growth'!AQ15</f>
        <v>30</v>
      </c>
      <c r="S152" s="38">
        <f>'Club Growth'!AR15</f>
        <v>30</v>
      </c>
      <c r="T152" s="38">
        <f>'Club Growth'!AS15</f>
        <v>30</v>
      </c>
      <c r="U152" s="38">
        <f>'Club Growth'!AT15</f>
        <v>30</v>
      </c>
      <c r="V152" s="38">
        <f t="shared" si="3"/>
        <v>360</v>
      </c>
    </row>
    <row r="153" spans="1:22" x14ac:dyDescent="0.4">
      <c r="A153" t="str">
        <f>'Club Growth'!AA16</f>
        <v>Budget</v>
      </c>
      <c r="B153" t="str">
        <f>'Club Growth'!AB16</f>
        <v>7082-000000</v>
      </c>
      <c r="C153">
        <f>'Club Growth'!AC16</f>
        <v>580</v>
      </c>
      <c r="D153" t="str">
        <f>'Club Growth'!AD16</f>
        <v>035</v>
      </c>
      <c r="E153" s="37"/>
      <c r="H153">
        <f>'Club Growth'!AG16</f>
        <v>110</v>
      </c>
      <c r="I153" t="str">
        <f>'Club Growth'!AH16</f>
        <v>USD</v>
      </c>
      <c r="J153" s="38">
        <f>'Club Growth'!AI16</f>
        <v>0</v>
      </c>
      <c r="K153" s="38">
        <f>'Club Growth'!AJ16</f>
        <v>0</v>
      </c>
      <c r="L153" s="38">
        <f>'Club Growth'!AK16</f>
        <v>100</v>
      </c>
      <c r="M153" s="38">
        <f>'Club Growth'!AL16</f>
        <v>100</v>
      </c>
      <c r="N153" s="38">
        <f>'Club Growth'!AM16</f>
        <v>100</v>
      </c>
      <c r="O153" s="38">
        <f>'Club Growth'!AN16</f>
        <v>100</v>
      </c>
      <c r="P153" s="38">
        <f>'Club Growth'!AO16</f>
        <v>100</v>
      </c>
      <c r="Q153" s="38">
        <f>'Club Growth'!AP16</f>
        <v>100</v>
      </c>
      <c r="R153" s="38">
        <f>'Club Growth'!AQ16</f>
        <v>100</v>
      </c>
      <c r="S153" s="38">
        <f>'Club Growth'!AR16</f>
        <v>100</v>
      </c>
      <c r="T153" s="38">
        <f>'Club Growth'!AS16</f>
        <v>100</v>
      </c>
      <c r="U153" s="38">
        <f>'Club Growth'!AT16</f>
        <v>100</v>
      </c>
      <c r="V153" s="38">
        <f t="shared" si="3"/>
        <v>1000</v>
      </c>
    </row>
    <row r="154" spans="1:22" x14ac:dyDescent="0.4">
      <c r="A154" t="str">
        <f>'Club Growth'!AA17</f>
        <v>Budget</v>
      </c>
      <c r="B154" t="str">
        <f>'Club Growth'!AB17</f>
        <v/>
      </c>
      <c r="C154">
        <f>'Club Growth'!AC17</f>
        <v>580</v>
      </c>
      <c r="D154" t="str">
        <f>'Club Growth'!AD17</f>
        <v>035</v>
      </c>
      <c r="E154" s="37"/>
      <c r="H154">
        <f>'Club Growth'!AG17</f>
        <v>110</v>
      </c>
      <c r="I154" t="str">
        <f>'Club Growth'!AH17</f>
        <v>USD</v>
      </c>
      <c r="J154" s="38">
        <f>'Club Growth'!AI17</f>
        <v>0</v>
      </c>
      <c r="K154" s="38">
        <f>'Club Growth'!AJ17</f>
        <v>0</v>
      </c>
      <c r="L154" s="38">
        <f>'Club Growth'!AK17</f>
        <v>0</v>
      </c>
      <c r="M154" s="38">
        <f>'Club Growth'!AL17</f>
        <v>0</v>
      </c>
      <c r="N154" s="38">
        <f>'Club Growth'!AM17</f>
        <v>0</v>
      </c>
      <c r="O154" s="38">
        <f>'Club Growth'!AN17</f>
        <v>0</v>
      </c>
      <c r="P154" s="38">
        <f>'Club Growth'!AO17</f>
        <v>0</v>
      </c>
      <c r="Q154" s="38">
        <f>'Club Growth'!AP17</f>
        <v>0</v>
      </c>
      <c r="R154" s="38">
        <f>'Club Growth'!AQ17</f>
        <v>0</v>
      </c>
      <c r="S154" s="38">
        <f>'Club Growth'!AR17</f>
        <v>0</v>
      </c>
      <c r="T154" s="38">
        <f>'Club Growth'!AS17</f>
        <v>0</v>
      </c>
      <c r="U154" s="38">
        <f>'Club Growth'!AT17</f>
        <v>0</v>
      </c>
      <c r="V154" s="38">
        <f t="shared" si="3"/>
        <v>0</v>
      </c>
    </row>
    <row r="155" spans="1:22" x14ac:dyDescent="0.4">
      <c r="A155" t="str">
        <f>'Club Growth'!AA18</f>
        <v>Budget</v>
      </c>
      <c r="B155" t="str">
        <f>'Club Growth'!AB18</f>
        <v/>
      </c>
      <c r="C155">
        <f>'Club Growth'!AC18</f>
        <v>580</v>
      </c>
      <c r="D155" t="str">
        <f>'Club Growth'!AD18</f>
        <v>035</v>
      </c>
      <c r="E155" s="37"/>
      <c r="H155">
        <f>'Club Growth'!AG18</f>
        <v>110</v>
      </c>
      <c r="I155" t="str">
        <f>'Club Growth'!AH18</f>
        <v>USD</v>
      </c>
      <c r="J155" s="38">
        <f>'Club Growth'!AI18</f>
        <v>0</v>
      </c>
      <c r="K155" s="38">
        <f>'Club Growth'!AJ18</f>
        <v>0</v>
      </c>
      <c r="L155" s="38">
        <f>'Club Growth'!AK18</f>
        <v>0</v>
      </c>
      <c r="M155" s="38">
        <f>'Club Growth'!AL18</f>
        <v>0</v>
      </c>
      <c r="N155" s="38">
        <f>'Club Growth'!AM18</f>
        <v>0</v>
      </c>
      <c r="O155" s="38">
        <f>'Club Growth'!AN18</f>
        <v>0</v>
      </c>
      <c r="P155" s="38">
        <f>'Club Growth'!AO18</f>
        <v>0</v>
      </c>
      <c r="Q155" s="38">
        <f>'Club Growth'!AP18</f>
        <v>0</v>
      </c>
      <c r="R155" s="38">
        <f>'Club Growth'!AQ18</f>
        <v>0</v>
      </c>
      <c r="S155" s="38">
        <f>'Club Growth'!AR18</f>
        <v>0</v>
      </c>
      <c r="T155" s="38">
        <f>'Club Growth'!AS18</f>
        <v>0</v>
      </c>
      <c r="U155" s="38">
        <f>'Club Growth'!AT18</f>
        <v>0</v>
      </c>
      <c r="V155" s="38">
        <f t="shared" si="3"/>
        <v>0</v>
      </c>
    </row>
    <row r="156" spans="1:22" x14ac:dyDescent="0.4">
      <c r="A156" t="str">
        <f>'Club Growth'!AA19</f>
        <v>Budget</v>
      </c>
      <c r="B156" t="str">
        <f>'Club Growth'!AB19</f>
        <v/>
      </c>
      <c r="C156">
        <f>'Club Growth'!AC19</f>
        <v>580</v>
      </c>
      <c r="D156" t="str">
        <f>'Club Growth'!AD19</f>
        <v>035</v>
      </c>
      <c r="E156" s="37"/>
      <c r="H156">
        <f>'Club Growth'!AG19</f>
        <v>110</v>
      </c>
      <c r="I156" t="str">
        <f>'Club Growth'!AH19</f>
        <v>USD</v>
      </c>
      <c r="J156" s="38">
        <f>'Club Growth'!AI19</f>
        <v>0</v>
      </c>
      <c r="K156" s="38">
        <f>'Club Growth'!AJ19</f>
        <v>0</v>
      </c>
      <c r="L156" s="38">
        <f>'Club Growth'!AK19</f>
        <v>0</v>
      </c>
      <c r="M156" s="38">
        <f>'Club Growth'!AL19</f>
        <v>0</v>
      </c>
      <c r="N156" s="38">
        <f>'Club Growth'!AM19</f>
        <v>0</v>
      </c>
      <c r="O156" s="38">
        <f>'Club Growth'!AN19</f>
        <v>0</v>
      </c>
      <c r="P156" s="38">
        <f>'Club Growth'!AO19</f>
        <v>0</v>
      </c>
      <c r="Q156" s="38">
        <f>'Club Growth'!AP19</f>
        <v>0</v>
      </c>
      <c r="R156" s="38">
        <f>'Club Growth'!AQ19</f>
        <v>0</v>
      </c>
      <c r="S156" s="38">
        <f>'Club Growth'!AR19</f>
        <v>0</v>
      </c>
      <c r="T156" s="38">
        <f>'Club Growth'!AS19</f>
        <v>0</v>
      </c>
      <c r="U156" s="38">
        <f>'Club Growth'!AT19</f>
        <v>0</v>
      </c>
      <c r="V156" s="38">
        <f t="shared" si="3"/>
        <v>0</v>
      </c>
    </row>
    <row r="157" spans="1:22" x14ac:dyDescent="0.4">
      <c r="A157" t="str">
        <f>'Club Growth'!AA23</f>
        <v>Budget</v>
      </c>
      <c r="B157" t="str">
        <f>'Club Growth'!AB23</f>
        <v>7006-000000</v>
      </c>
      <c r="C157">
        <f>'Club Growth'!AC23</f>
        <v>581</v>
      </c>
      <c r="D157" t="str">
        <f>'Club Growth'!AD23</f>
        <v>035</v>
      </c>
      <c r="E157" s="37"/>
      <c r="H157">
        <f>'Club Growth'!AG23</f>
        <v>110</v>
      </c>
      <c r="I157" t="str">
        <f>'Club Growth'!AH23</f>
        <v>USD</v>
      </c>
      <c r="J157" s="38">
        <f>'Club Growth'!AI23</f>
        <v>0</v>
      </c>
      <c r="K157" s="38">
        <f>'Club Growth'!AJ23</f>
        <v>0</v>
      </c>
      <c r="L157" s="38">
        <f>'Club Growth'!AK23</f>
        <v>0</v>
      </c>
      <c r="M157" s="38">
        <f>'Club Growth'!AL23</f>
        <v>0</v>
      </c>
      <c r="N157" s="38">
        <f>'Club Growth'!AM23</f>
        <v>0</v>
      </c>
      <c r="O157" s="38">
        <f>'Club Growth'!AN23</f>
        <v>0</v>
      </c>
      <c r="P157" s="38">
        <f>'Club Growth'!AO23</f>
        <v>0</v>
      </c>
      <c r="Q157" s="38">
        <f>'Club Growth'!AP23</f>
        <v>0</v>
      </c>
      <c r="R157" s="38">
        <f>'Club Growth'!AQ23</f>
        <v>0</v>
      </c>
      <c r="S157" s="38">
        <f>'Club Growth'!AR23</f>
        <v>0</v>
      </c>
      <c r="T157" s="38">
        <f>'Club Growth'!AS23</f>
        <v>0</v>
      </c>
      <c r="U157" s="38">
        <f>'Club Growth'!AT23</f>
        <v>0</v>
      </c>
      <c r="V157" s="38">
        <f t="shared" si="3"/>
        <v>0</v>
      </c>
    </row>
    <row r="158" spans="1:22" x14ac:dyDescent="0.4">
      <c r="A158" t="str">
        <f>'Club Growth'!AA24</f>
        <v>Budget</v>
      </c>
      <c r="B158" t="str">
        <f>'Club Growth'!AB24</f>
        <v>7008-000000</v>
      </c>
      <c r="C158">
        <f>'Club Growth'!AC24</f>
        <v>581</v>
      </c>
      <c r="D158" t="str">
        <f>'Club Growth'!AD24</f>
        <v>035</v>
      </c>
      <c r="E158" s="37"/>
      <c r="H158">
        <f>'Club Growth'!AG24</f>
        <v>110</v>
      </c>
      <c r="I158" t="str">
        <f>'Club Growth'!AH24</f>
        <v>USD</v>
      </c>
      <c r="J158" s="38">
        <f>'Club Growth'!AI24</f>
        <v>0</v>
      </c>
      <c r="K158" s="38">
        <f>'Club Growth'!AJ24</f>
        <v>0</v>
      </c>
      <c r="L158" s="38">
        <f>'Club Growth'!AK24</f>
        <v>0</v>
      </c>
      <c r="M158" s="38">
        <f>'Club Growth'!AL24</f>
        <v>0</v>
      </c>
      <c r="N158" s="38">
        <f>'Club Growth'!AM24</f>
        <v>0</v>
      </c>
      <c r="O158" s="38">
        <f>'Club Growth'!AN24</f>
        <v>0</v>
      </c>
      <c r="P158" s="38">
        <f>'Club Growth'!AO24</f>
        <v>0</v>
      </c>
      <c r="Q158" s="38">
        <f>'Club Growth'!AP24</f>
        <v>0</v>
      </c>
      <c r="R158" s="38">
        <f>'Club Growth'!AQ24</f>
        <v>0</v>
      </c>
      <c r="S158" s="38">
        <f>'Club Growth'!AR24</f>
        <v>0</v>
      </c>
      <c r="T158" s="38">
        <f>'Club Growth'!AS24</f>
        <v>0</v>
      </c>
      <c r="U158" s="38">
        <f>'Club Growth'!AT24</f>
        <v>0</v>
      </c>
      <c r="V158" s="38">
        <f t="shared" si="3"/>
        <v>0</v>
      </c>
    </row>
    <row r="159" spans="1:22" x14ac:dyDescent="0.4">
      <c r="A159" t="str">
        <f>'Club Growth'!AA25</f>
        <v>Budget</v>
      </c>
      <c r="B159" t="str">
        <f>'Club Growth'!AB25</f>
        <v>7010-000000</v>
      </c>
      <c r="C159">
        <f>'Club Growth'!AC25</f>
        <v>581</v>
      </c>
      <c r="D159" t="str">
        <f>'Club Growth'!AD25</f>
        <v>035</v>
      </c>
      <c r="E159" s="37"/>
      <c r="H159">
        <f>'Club Growth'!AG25</f>
        <v>110</v>
      </c>
      <c r="I159" t="str">
        <f>'Club Growth'!AH25</f>
        <v>USD</v>
      </c>
      <c r="J159" s="38">
        <f>'Club Growth'!AI25</f>
        <v>0</v>
      </c>
      <c r="K159" s="38">
        <f>'Club Growth'!AJ25</f>
        <v>0</v>
      </c>
      <c r="L159" s="38">
        <f>'Club Growth'!AK25</f>
        <v>0</v>
      </c>
      <c r="M159" s="38">
        <f>'Club Growth'!AL25</f>
        <v>0</v>
      </c>
      <c r="N159" s="38">
        <f>'Club Growth'!AM25</f>
        <v>0</v>
      </c>
      <c r="O159" s="38">
        <f>'Club Growth'!AN25</f>
        <v>0</v>
      </c>
      <c r="P159" s="38">
        <f>'Club Growth'!AO25</f>
        <v>0</v>
      </c>
      <c r="Q159" s="38">
        <f>'Club Growth'!AP25</f>
        <v>0</v>
      </c>
      <c r="R159" s="38">
        <f>'Club Growth'!AQ25</f>
        <v>0</v>
      </c>
      <c r="S159" s="38">
        <f>'Club Growth'!AR25</f>
        <v>0</v>
      </c>
      <c r="T159" s="38">
        <f>'Club Growth'!AS25</f>
        <v>0</v>
      </c>
      <c r="U159" s="38">
        <f>'Club Growth'!AT25</f>
        <v>0</v>
      </c>
      <c r="V159" s="38">
        <f t="shared" si="3"/>
        <v>0</v>
      </c>
    </row>
    <row r="160" spans="1:22" x14ac:dyDescent="0.4">
      <c r="A160" t="str">
        <f>'Club Growth'!AA26</f>
        <v>Budget</v>
      </c>
      <c r="B160" t="str">
        <f>'Club Growth'!AB26</f>
        <v>7012-000000</v>
      </c>
      <c r="C160">
        <f>'Club Growth'!AC26</f>
        <v>581</v>
      </c>
      <c r="D160" t="str">
        <f>'Club Growth'!AD26</f>
        <v>035</v>
      </c>
      <c r="E160" s="37"/>
      <c r="H160">
        <f>'Club Growth'!AG26</f>
        <v>110</v>
      </c>
      <c r="I160" t="str">
        <f>'Club Growth'!AH26</f>
        <v>USD</v>
      </c>
      <c r="J160" s="38">
        <f>'Club Growth'!AI26</f>
        <v>0</v>
      </c>
      <c r="K160" s="38">
        <f>'Club Growth'!AJ26</f>
        <v>0</v>
      </c>
      <c r="L160" s="38">
        <f>'Club Growth'!AK26</f>
        <v>0</v>
      </c>
      <c r="M160" s="38">
        <f>'Club Growth'!AL26</f>
        <v>0</v>
      </c>
      <c r="N160" s="38">
        <f>'Club Growth'!AM26</f>
        <v>0</v>
      </c>
      <c r="O160" s="38">
        <f>'Club Growth'!AN26</f>
        <v>0</v>
      </c>
      <c r="P160" s="38">
        <f>'Club Growth'!AO26</f>
        <v>0</v>
      </c>
      <c r="Q160" s="38">
        <f>'Club Growth'!AP26</f>
        <v>0</v>
      </c>
      <c r="R160" s="38">
        <f>'Club Growth'!AQ26</f>
        <v>0</v>
      </c>
      <c r="S160" s="38">
        <f>'Club Growth'!AR26</f>
        <v>0</v>
      </c>
      <c r="T160" s="38">
        <f>'Club Growth'!AS26</f>
        <v>0</v>
      </c>
      <c r="U160" s="38">
        <f>'Club Growth'!AT26</f>
        <v>0</v>
      </c>
      <c r="V160" s="38">
        <f t="shared" si="3"/>
        <v>0</v>
      </c>
    </row>
    <row r="161" spans="1:22" x14ac:dyDescent="0.4">
      <c r="A161" t="str">
        <f>'Club Growth'!AA27</f>
        <v>Budget</v>
      </c>
      <c r="B161" t="str">
        <f>'Club Growth'!AB27</f>
        <v>7036-000000</v>
      </c>
      <c r="C161">
        <f>'Club Growth'!AC27</f>
        <v>581</v>
      </c>
      <c r="D161" t="str">
        <f>'Club Growth'!AD27</f>
        <v>035</v>
      </c>
      <c r="E161" s="37"/>
      <c r="H161">
        <f>'Club Growth'!AG27</f>
        <v>110</v>
      </c>
      <c r="I161" t="str">
        <f>'Club Growth'!AH27</f>
        <v>USD</v>
      </c>
      <c r="J161" s="38">
        <f>'Club Growth'!AI27</f>
        <v>0</v>
      </c>
      <c r="K161" s="38">
        <f>'Club Growth'!AJ27</f>
        <v>0</v>
      </c>
      <c r="L161" s="38">
        <f>'Club Growth'!AK27</f>
        <v>0</v>
      </c>
      <c r="M161" s="38">
        <f>'Club Growth'!AL27</f>
        <v>0</v>
      </c>
      <c r="N161" s="38">
        <f>'Club Growth'!AM27</f>
        <v>0</v>
      </c>
      <c r="O161" s="38">
        <f>'Club Growth'!AN27</f>
        <v>0</v>
      </c>
      <c r="P161" s="38">
        <f>'Club Growth'!AO27</f>
        <v>0</v>
      </c>
      <c r="Q161" s="38">
        <f>'Club Growth'!AP27</f>
        <v>0</v>
      </c>
      <c r="R161" s="38">
        <f>'Club Growth'!AQ27</f>
        <v>0</v>
      </c>
      <c r="S161" s="38">
        <f>'Club Growth'!AR27</f>
        <v>0</v>
      </c>
      <c r="T161" s="38">
        <f>'Club Growth'!AS27</f>
        <v>0</v>
      </c>
      <c r="U161" s="38">
        <f>'Club Growth'!AT27</f>
        <v>0</v>
      </c>
      <c r="V161" s="38">
        <f t="shared" si="3"/>
        <v>0</v>
      </c>
    </row>
    <row r="162" spans="1:22" x14ac:dyDescent="0.4">
      <c r="A162" t="str">
        <f>'Club Growth'!AA28</f>
        <v>Budget</v>
      </c>
      <c r="B162" t="str">
        <f>'Club Growth'!AB28</f>
        <v>7044-000000</v>
      </c>
      <c r="C162">
        <f>'Club Growth'!AC28</f>
        <v>581</v>
      </c>
      <c r="D162" t="str">
        <f>'Club Growth'!AD28</f>
        <v>035</v>
      </c>
      <c r="E162" s="37"/>
      <c r="H162">
        <f>'Club Growth'!AG28</f>
        <v>110</v>
      </c>
      <c r="I162" t="str">
        <f>'Club Growth'!AH28</f>
        <v>USD</v>
      </c>
      <c r="J162" s="38">
        <f>'Club Growth'!AI28</f>
        <v>0</v>
      </c>
      <c r="K162" s="38">
        <f>'Club Growth'!AJ28</f>
        <v>0</v>
      </c>
      <c r="L162" s="38">
        <f>'Club Growth'!AK28</f>
        <v>0</v>
      </c>
      <c r="M162" s="38">
        <f>'Club Growth'!AL28</f>
        <v>0</v>
      </c>
      <c r="N162" s="38">
        <f>'Club Growth'!AM28</f>
        <v>0</v>
      </c>
      <c r="O162" s="38">
        <f>'Club Growth'!AN28</f>
        <v>0</v>
      </c>
      <c r="P162" s="38">
        <f>'Club Growth'!AO28</f>
        <v>0</v>
      </c>
      <c r="Q162" s="38">
        <f>'Club Growth'!AP28</f>
        <v>0</v>
      </c>
      <c r="R162" s="38">
        <f>'Club Growth'!AQ28</f>
        <v>0</v>
      </c>
      <c r="S162" s="38">
        <f>'Club Growth'!AR28</f>
        <v>0</v>
      </c>
      <c r="T162" s="38">
        <f>'Club Growth'!AS28</f>
        <v>0</v>
      </c>
      <c r="U162" s="38">
        <f>'Club Growth'!AT28</f>
        <v>0</v>
      </c>
      <c r="V162" s="38">
        <f t="shared" si="3"/>
        <v>0</v>
      </c>
    </row>
    <row r="163" spans="1:22" x14ac:dyDescent="0.4">
      <c r="A163" t="str">
        <f>'Club Growth'!AA29</f>
        <v>Budget</v>
      </c>
      <c r="B163" t="str">
        <f>'Club Growth'!AB29</f>
        <v>7082-000000</v>
      </c>
      <c r="C163">
        <f>'Club Growth'!AC29</f>
        <v>581</v>
      </c>
      <c r="D163" t="str">
        <f>'Club Growth'!AD29</f>
        <v>035</v>
      </c>
      <c r="E163" s="37"/>
      <c r="H163">
        <f>'Club Growth'!AG29</f>
        <v>110</v>
      </c>
      <c r="I163" t="str">
        <f>'Club Growth'!AH29</f>
        <v>USD</v>
      </c>
      <c r="J163" s="38">
        <f>'Club Growth'!AI29</f>
        <v>50</v>
      </c>
      <c r="K163" s="38">
        <f>'Club Growth'!AJ29</f>
        <v>50</v>
      </c>
      <c r="L163" s="38">
        <f>'Club Growth'!AK29</f>
        <v>50</v>
      </c>
      <c r="M163" s="38">
        <f>'Club Growth'!AL29</f>
        <v>50</v>
      </c>
      <c r="N163" s="38">
        <f>'Club Growth'!AM29</f>
        <v>50</v>
      </c>
      <c r="O163" s="38">
        <f>'Club Growth'!AN29</f>
        <v>50</v>
      </c>
      <c r="P163" s="38">
        <f>'Club Growth'!AO29</f>
        <v>50</v>
      </c>
      <c r="Q163" s="38">
        <f>'Club Growth'!AP29</f>
        <v>50</v>
      </c>
      <c r="R163" s="38">
        <f>'Club Growth'!AQ29</f>
        <v>50</v>
      </c>
      <c r="S163" s="38">
        <f>'Club Growth'!AR29</f>
        <v>50</v>
      </c>
      <c r="T163" s="38">
        <f>'Club Growth'!AS29</f>
        <v>50</v>
      </c>
      <c r="U163" s="38">
        <f>'Club Growth'!AT29</f>
        <v>50</v>
      </c>
      <c r="V163" s="38">
        <f t="shared" si="3"/>
        <v>600</v>
      </c>
    </row>
    <row r="164" spans="1:22" x14ac:dyDescent="0.4">
      <c r="A164" t="str">
        <f>'Club Growth'!AA30</f>
        <v>Budget</v>
      </c>
      <c r="B164" t="str">
        <f>'Club Growth'!AB30</f>
        <v/>
      </c>
      <c r="C164">
        <f>'Club Growth'!AC30</f>
        <v>581</v>
      </c>
      <c r="D164" t="str">
        <f>'Club Growth'!AD30</f>
        <v>035</v>
      </c>
      <c r="E164" s="37"/>
      <c r="H164">
        <f>'Club Growth'!AG30</f>
        <v>110</v>
      </c>
      <c r="I164" t="str">
        <f>'Club Growth'!AH30</f>
        <v>USD</v>
      </c>
      <c r="J164" s="38">
        <f>'Club Growth'!AI30</f>
        <v>0</v>
      </c>
      <c r="K164" s="38">
        <f>'Club Growth'!AJ30</f>
        <v>0</v>
      </c>
      <c r="L164" s="38">
        <f>'Club Growth'!AK30</f>
        <v>0</v>
      </c>
      <c r="M164" s="38">
        <f>'Club Growth'!AL30</f>
        <v>0</v>
      </c>
      <c r="N164" s="38">
        <f>'Club Growth'!AM30</f>
        <v>0</v>
      </c>
      <c r="O164" s="38">
        <f>'Club Growth'!AN30</f>
        <v>0</v>
      </c>
      <c r="P164" s="38">
        <f>'Club Growth'!AO30</f>
        <v>0</v>
      </c>
      <c r="Q164" s="38">
        <f>'Club Growth'!AP30</f>
        <v>0</v>
      </c>
      <c r="R164" s="38">
        <f>'Club Growth'!AQ30</f>
        <v>0</v>
      </c>
      <c r="S164" s="38">
        <f>'Club Growth'!AR30</f>
        <v>0</v>
      </c>
      <c r="T164" s="38">
        <f>'Club Growth'!AS30</f>
        <v>0</v>
      </c>
      <c r="U164" s="38">
        <f>'Club Growth'!AT30</f>
        <v>0</v>
      </c>
      <c r="V164" s="38">
        <f t="shared" si="3"/>
        <v>0</v>
      </c>
    </row>
    <row r="165" spans="1:22" x14ac:dyDescent="0.4">
      <c r="A165" t="str">
        <f>'Club Growth'!AA31</f>
        <v>Budget</v>
      </c>
      <c r="B165" t="str">
        <f>'Club Growth'!AB31</f>
        <v/>
      </c>
      <c r="C165">
        <f>'Club Growth'!AC31</f>
        <v>581</v>
      </c>
      <c r="D165" t="str">
        <f>'Club Growth'!AD31</f>
        <v>035</v>
      </c>
      <c r="E165" s="37"/>
      <c r="H165">
        <f>'Club Growth'!AG31</f>
        <v>110</v>
      </c>
      <c r="I165" t="str">
        <f>'Club Growth'!AH31</f>
        <v>USD</v>
      </c>
      <c r="J165" s="38">
        <f>'Club Growth'!AI31</f>
        <v>0</v>
      </c>
      <c r="K165" s="38">
        <f>'Club Growth'!AJ31</f>
        <v>0</v>
      </c>
      <c r="L165" s="38">
        <f>'Club Growth'!AK31</f>
        <v>0</v>
      </c>
      <c r="M165" s="38">
        <f>'Club Growth'!AL31</f>
        <v>0</v>
      </c>
      <c r="N165" s="38">
        <f>'Club Growth'!AM31</f>
        <v>0</v>
      </c>
      <c r="O165" s="38">
        <f>'Club Growth'!AN31</f>
        <v>0</v>
      </c>
      <c r="P165" s="38">
        <f>'Club Growth'!AO31</f>
        <v>0</v>
      </c>
      <c r="Q165" s="38">
        <f>'Club Growth'!AP31</f>
        <v>0</v>
      </c>
      <c r="R165" s="38">
        <f>'Club Growth'!AQ31</f>
        <v>0</v>
      </c>
      <c r="S165" s="38">
        <f>'Club Growth'!AR31</f>
        <v>0</v>
      </c>
      <c r="T165" s="38">
        <f>'Club Growth'!AS31</f>
        <v>0</v>
      </c>
      <c r="U165" s="38">
        <f>'Club Growth'!AT31</f>
        <v>0</v>
      </c>
      <c r="V165" s="38">
        <f t="shared" si="3"/>
        <v>0</v>
      </c>
    </row>
    <row r="166" spans="1:22" x14ac:dyDescent="0.4">
      <c r="A166" t="str">
        <f>'Club Growth'!AA32</f>
        <v>Budget</v>
      </c>
      <c r="B166" t="str">
        <f>'Club Growth'!AB32</f>
        <v/>
      </c>
      <c r="C166">
        <f>'Club Growth'!AC32</f>
        <v>581</v>
      </c>
      <c r="D166" t="str">
        <f>'Club Growth'!AD32</f>
        <v>035</v>
      </c>
      <c r="E166" s="37"/>
      <c r="H166">
        <f>'Club Growth'!AG32</f>
        <v>110</v>
      </c>
      <c r="I166" t="str">
        <f>'Club Growth'!AH32</f>
        <v>USD</v>
      </c>
      <c r="J166" s="38">
        <f>'Club Growth'!AI32</f>
        <v>0</v>
      </c>
      <c r="K166" s="38">
        <f>'Club Growth'!AJ32</f>
        <v>0</v>
      </c>
      <c r="L166" s="38">
        <f>'Club Growth'!AK32</f>
        <v>0</v>
      </c>
      <c r="M166" s="38">
        <f>'Club Growth'!AL32</f>
        <v>0</v>
      </c>
      <c r="N166" s="38">
        <f>'Club Growth'!AM32</f>
        <v>0</v>
      </c>
      <c r="O166" s="38">
        <f>'Club Growth'!AN32</f>
        <v>0</v>
      </c>
      <c r="P166" s="38">
        <f>'Club Growth'!AO32</f>
        <v>0</v>
      </c>
      <c r="Q166" s="38">
        <f>'Club Growth'!AP32</f>
        <v>0</v>
      </c>
      <c r="R166" s="38">
        <f>'Club Growth'!AQ32</f>
        <v>0</v>
      </c>
      <c r="S166" s="38">
        <f>'Club Growth'!AR32</f>
        <v>0</v>
      </c>
      <c r="T166" s="38">
        <f>'Club Growth'!AS32</f>
        <v>0</v>
      </c>
      <c r="U166" s="38">
        <f>'Club Growth'!AT32</f>
        <v>0</v>
      </c>
      <c r="V166" s="38">
        <f t="shared" si="3"/>
        <v>0</v>
      </c>
    </row>
    <row r="167" spans="1:22" x14ac:dyDescent="0.4">
      <c r="A167" t="str">
        <f>'Club Growth'!AA36</f>
        <v>Budget</v>
      </c>
      <c r="B167" t="str">
        <f>'Club Growth'!AB36</f>
        <v>7006-000000</v>
      </c>
      <c r="C167">
        <f>'Club Growth'!AC36</f>
        <v>582</v>
      </c>
      <c r="D167" t="str">
        <f>'Club Growth'!AD36</f>
        <v>035</v>
      </c>
      <c r="E167" s="37"/>
      <c r="H167">
        <f>'Club Growth'!AG36</f>
        <v>110</v>
      </c>
      <c r="I167" t="str">
        <f>'Club Growth'!AH36</f>
        <v>USD</v>
      </c>
      <c r="J167" s="38">
        <f>'Club Growth'!AI36</f>
        <v>0</v>
      </c>
      <c r="K167" s="38">
        <f>'Club Growth'!AJ36</f>
        <v>0</v>
      </c>
      <c r="L167" s="38">
        <f>'Club Growth'!AK36</f>
        <v>0</v>
      </c>
      <c r="M167" s="38">
        <f>'Club Growth'!AL36</f>
        <v>0</v>
      </c>
      <c r="N167" s="38">
        <f>'Club Growth'!AM36</f>
        <v>0</v>
      </c>
      <c r="O167" s="38">
        <f>'Club Growth'!AN36</f>
        <v>0</v>
      </c>
      <c r="P167" s="38">
        <f>'Club Growth'!AO36</f>
        <v>0</v>
      </c>
      <c r="Q167" s="38">
        <f>'Club Growth'!AP36</f>
        <v>0</v>
      </c>
      <c r="R167" s="38">
        <f>'Club Growth'!AQ36</f>
        <v>0</v>
      </c>
      <c r="S167" s="38">
        <f>'Club Growth'!AR36</f>
        <v>0</v>
      </c>
      <c r="T167" s="38">
        <f>'Club Growth'!AS36</f>
        <v>0</v>
      </c>
      <c r="U167" s="38">
        <f>'Club Growth'!AT36</f>
        <v>0</v>
      </c>
      <c r="V167" s="38">
        <f t="shared" si="3"/>
        <v>0</v>
      </c>
    </row>
    <row r="168" spans="1:22" x14ac:dyDescent="0.4">
      <c r="A168" t="str">
        <f>'Club Growth'!AA37</f>
        <v>Budget</v>
      </c>
      <c r="B168" t="str">
        <f>'Club Growth'!AB37</f>
        <v>7008-000000</v>
      </c>
      <c r="C168">
        <f>'Club Growth'!AC37</f>
        <v>582</v>
      </c>
      <c r="D168" t="str">
        <f>'Club Growth'!AD37</f>
        <v>035</v>
      </c>
      <c r="E168" s="37"/>
      <c r="H168">
        <f>'Club Growth'!AG37</f>
        <v>110</v>
      </c>
      <c r="I168" t="str">
        <f>'Club Growth'!AH37</f>
        <v>USD</v>
      </c>
      <c r="J168" s="38">
        <f>'Club Growth'!AI37</f>
        <v>0</v>
      </c>
      <c r="K168" s="38">
        <f>'Club Growth'!AJ37</f>
        <v>0</v>
      </c>
      <c r="L168" s="38">
        <f>'Club Growth'!AK37</f>
        <v>0</v>
      </c>
      <c r="M168" s="38">
        <f>'Club Growth'!AL37</f>
        <v>0</v>
      </c>
      <c r="N168" s="38">
        <f>'Club Growth'!AM37</f>
        <v>0</v>
      </c>
      <c r="O168" s="38">
        <f>'Club Growth'!AN37</f>
        <v>0</v>
      </c>
      <c r="P168" s="38">
        <f>'Club Growth'!AO37</f>
        <v>0</v>
      </c>
      <c r="Q168" s="38">
        <f>'Club Growth'!AP37</f>
        <v>0</v>
      </c>
      <c r="R168" s="38">
        <f>'Club Growth'!AQ37</f>
        <v>0</v>
      </c>
      <c r="S168" s="38">
        <f>'Club Growth'!AR37</f>
        <v>0</v>
      </c>
      <c r="T168" s="38">
        <f>'Club Growth'!AS37</f>
        <v>0</v>
      </c>
      <c r="U168" s="38">
        <f>'Club Growth'!AT37</f>
        <v>0</v>
      </c>
      <c r="V168" s="38">
        <f t="shared" si="3"/>
        <v>0</v>
      </c>
    </row>
    <row r="169" spans="1:22" x14ac:dyDescent="0.4">
      <c r="A169" t="str">
        <f>'Club Growth'!AA38</f>
        <v>Budget</v>
      </c>
      <c r="B169" t="str">
        <f>'Club Growth'!AB38</f>
        <v>7010-000000</v>
      </c>
      <c r="C169">
        <f>'Club Growth'!AC38</f>
        <v>582</v>
      </c>
      <c r="D169" t="str">
        <f>'Club Growth'!AD38</f>
        <v>035</v>
      </c>
      <c r="E169" s="37"/>
      <c r="H169">
        <f>'Club Growth'!AG38</f>
        <v>110</v>
      </c>
      <c r="I169" t="str">
        <f>'Club Growth'!AH38</f>
        <v>USD</v>
      </c>
      <c r="J169" s="38">
        <f>'Club Growth'!AI38</f>
        <v>0</v>
      </c>
      <c r="K169" s="38">
        <f>'Club Growth'!AJ38</f>
        <v>0</v>
      </c>
      <c r="L169" s="38">
        <f>'Club Growth'!AK38</f>
        <v>0</v>
      </c>
      <c r="M169" s="38">
        <f>'Club Growth'!AL38</f>
        <v>0</v>
      </c>
      <c r="N169" s="38">
        <f>'Club Growth'!AM38</f>
        <v>0</v>
      </c>
      <c r="O169" s="38">
        <f>'Club Growth'!AN38</f>
        <v>0</v>
      </c>
      <c r="P169" s="38">
        <f>'Club Growth'!AO38</f>
        <v>0</v>
      </c>
      <c r="Q169" s="38">
        <f>'Club Growth'!AP38</f>
        <v>0</v>
      </c>
      <c r="R169" s="38">
        <f>'Club Growth'!AQ38</f>
        <v>0</v>
      </c>
      <c r="S169" s="38">
        <f>'Club Growth'!AR38</f>
        <v>0</v>
      </c>
      <c r="T169" s="38">
        <f>'Club Growth'!AS38</f>
        <v>0</v>
      </c>
      <c r="U169" s="38">
        <f>'Club Growth'!AT38</f>
        <v>0</v>
      </c>
      <c r="V169" s="38">
        <f t="shared" si="3"/>
        <v>0</v>
      </c>
    </row>
    <row r="170" spans="1:22" x14ac:dyDescent="0.4">
      <c r="A170" t="str">
        <f>'Club Growth'!AA39</f>
        <v>Budget</v>
      </c>
      <c r="B170" t="str">
        <f>'Club Growth'!AB39</f>
        <v>7012-000000</v>
      </c>
      <c r="C170">
        <f>'Club Growth'!AC39</f>
        <v>582</v>
      </c>
      <c r="D170" t="str">
        <f>'Club Growth'!AD39</f>
        <v>035</v>
      </c>
      <c r="E170" s="37"/>
      <c r="H170">
        <f>'Club Growth'!AG39</f>
        <v>110</v>
      </c>
      <c r="I170" t="str">
        <f>'Club Growth'!AH39</f>
        <v>USD</v>
      </c>
      <c r="J170" s="38">
        <f>'Club Growth'!AI39</f>
        <v>0</v>
      </c>
      <c r="K170" s="38">
        <f>'Club Growth'!AJ39</f>
        <v>0</v>
      </c>
      <c r="L170" s="38">
        <f>'Club Growth'!AK39</f>
        <v>0</v>
      </c>
      <c r="M170" s="38">
        <f>'Club Growth'!AL39</f>
        <v>0</v>
      </c>
      <c r="N170" s="38">
        <f>'Club Growth'!AM39</f>
        <v>0</v>
      </c>
      <c r="O170" s="38">
        <f>'Club Growth'!AN39</f>
        <v>0</v>
      </c>
      <c r="P170" s="38">
        <f>'Club Growth'!AO39</f>
        <v>0</v>
      </c>
      <c r="Q170" s="38">
        <f>'Club Growth'!AP39</f>
        <v>0</v>
      </c>
      <c r="R170" s="38">
        <f>'Club Growth'!AQ39</f>
        <v>0</v>
      </c>
      <c r="S170" s="38">
        <f>'Club Growth'!AR39</f>
        <v>0</v>
      </c>
      <c r="T170" s="38">
        <f>'Club Growth'!AS39</f>
        <v>0</v>
      </c>
      <c r="U170" s="38">
        <f>'Club Growth'!AT39</f>
        <v>0</v>
      </c>
      <c r="V170" s="38">
        <f t="shared" si="3"/>
        <v>0</v>
      </c>
    </row>
    <row r="171" spans="1:22" x14ac:dyDescent="0.4">
      <c r="A171" t="str">
        <f>'Club Growth'!AA40</f>
        <v>Budget</v>
      </c>
      <c r="B171" t="str">
        <f>'Club Growth'!AB40</f>
        <v>7036-000000</v>
      </c>
      <c r="C171">
        <f>'Club Growth'!AC40</f>
        <v>582</v>
      </c>
      <c r="D171" t="str">
        <f>'Club Growth'!AD40</f>
        <v>035</v>
      </c>
      <c r="E171" s="37"/>
      <c r="H171">
        <f>'Club Growth'!AG40</f>
        <v>110</v>
      </c>
      <c r="I171" t="str">
        <f>'Club Growth'!AH40</f>
        <v>USD</v>
      </c>
      <c r="J171" s="38">
        <f>'Club Growth'!AI40</f>
        <v>0</v>
      </c>
      <c r="K171" s="38">
        <f>'Club Growth'!AJ40</f>
        <v>0</v>
      </c>
      <c r="L171" s="38">
        <f>'Club Growth'!AK40</f>
        <v>0</v>
      </c>
      <c r="M171" s="38">
        <f>'Club Growth'!AL40</f>
        <v>0</v>
      </c>
      <c r="N171" s="38">
        <f>'Club Growth'!AM40</f>
        <v>0</v>
      </c>
      <c r="O171" s="38">
        <f>'Club Growth'!AN40</f>
        <v>0</v>
      </c>
      <c r="P171" s="38">
        <f>'Club Growth'!AO40</f>
        <v>0</v>
      </c>
      <c r="Q171" s="38">
        <f>'Club Growth'!AP40</f>
        <v>0</v>
      </c>
      <c r="R171" s="38">
        <f>'Club Growth'!AQ40</f>
        <v>0</v>
      </c>
      <c r="S171" s="38">
        <f>'Club Growth'!AR40</f>
        <v>0</v>
      </c>
      <c r="T171" s="38">
        <f>'Club Growth'!AS40</f>
        <v>0</v>
      </c>
      <c r="U171" s="38">
        <f>'Club Growth'!AT40</f>
        <v>0</v>
      </c>
      <c r="V171" s="38">
        <f t="shared" si="3"/>
        <v>0</v>
      </c>
    </row>
    <row r="172" spans="1:22" x14ac:dyDescent="0.4">
      <c r="A172" t="str">
        <f>'Club Growth'!AA41</f>
        <v>Budget</v>
      </c>
      <c r="B172" t="str">
        <f>'Club Growth'!AB41</f>
        <v>7044-000000</v>
      </c>
      <c r="C172">
        <f>'Club Growth'!AC41</f>
        <v>582</v>
      </c>
      <c r="D172" t="str">
        <f>'Club Growth'!AD41</f>
        <v>035</v>
      </c>
      <c r="E172" s="37"/>
      <c r="H172">
        <f>'Club Growth'!AG41</f>
        <v>110</v>
      </c>
      <c r="I172" t="str">
        <f>'Club Growth'!AH41</f>
        <v>USD</v>
      </c>
      <c r="J172" s="38">
        <f>'Club Growth'!AI41</f>
        <v>0</v>
      </c>
      <c r="K172" s="38">
        <f>'Club Growth'!AJ41</f>
        <v>0</v>
      </c>
      <c r="L172" s="38">
        <f>'Club Growth'!AK41</f>
        <v>0</v>
      </c>
      <c r="M172" s="38">
        <f>'Club Growth'!AL41</f>
        <v>0</v>
      </c>
      <c r="N172" s="38">
        <f>'Club Growth'!AM41</f>
        <v>0</v>
      </c>
      <c r="O172" s="38">
        <f>'Club Growth'!AN41</f>
        <v>0</v>
      </c>
      <c r="P172" s="38">
        <f>'Club Growth'!AO41</f>
        <v>0</v>
      </c>
      <c r="Q172" s="38">
        <f>'Club Growth'!AP41</f>
        <v>0</v>
      </c>
      <c r="R172" s="38">
        <f>'Club Growth'!AQ41</f>
        <v>0</v>
      </c>
      <c r="S172" s="38">
        <f>'Club Growth'!AR41</f>
        <v>0</v>
      </c>
      <c r="T172" s="38">
        <f>'Club Growth'!AS41</f>
        <v>0</v>
      </c>
      <c r="U172" s="38">
        <f>'Club Growth'!AT41</f>
        <v>0</v>
      </c>
      <c r="V172" s="38">
        <f t="shared" si="3"/>
        <v>0</v>
      </c>
    </row>
    <row r="173" spans="1:22" x14ac:dyDescent="0.4">
      <c r="A173" t="str">
        <f>'Club Growth'!AA42</f>
        <v>Budget</v>
      </c>
      <c r="B173" t="str">
        <f>'Club Growth'!AB42</f>
        <v>7082-000000</v>
      </c>
      <c r="C173">
        <f>'Club Growth'!AC42</f>
        <v>582</v>
      </c>
      <c r="D173" t="str">
        <f>'Club Growth'!AD42</f>
        <v>035</v>
      </c>
      <c r="E173" s="37"/>
      <c r="H173">
        <f>'Club Growth'!AG42</f>
        <v>110</v>
      </c>
      <c r="I173" t="str">
        <f>'Club Growth'!AH42</f>
        <v>USD</v>
      </c>
      <c r="J173" s="38">
        <f>'Club Growth'!AI42</f>
        <v>0</v>
      </c>
      <c r="K173" s="38">
        <f>'Club Growth'!AJ42</f>
        <v>0</v>
      </c>
      <c r="L173" s="38">
        <f>'Club Growth'!AK42</f>
        <v>0</v>
      </c>
      <c r="M173" s="38">
        <f>'Club Growth'!AL42</f>
        <v>145</v>
      </c>
      <c r="N173" s="38">
        <f>'Club Growth'!AM42</f>
        <v>290</v>
      </c>
      <c r="O173" s="38">
        <f>'Club Growth'!AN42</f>
        <v>145</v>
      </c>
      <c r="P173" s="38">
        <f>'Club Growth'!AO42</f>
        <v>0</v>
      </c>
      <c r="Q173" s="38">
        <f>'Club Growth'!AP42</f>
        <v>290</v>
      </c>
      <c r="R173" s="38">
        <f>'Club Growth'!AQ42</f>
        <v>290</v>
      </c>
      <c r="S173" s="38">
        <f>'Club Growth'!AR42</f>
        <v>290</v>
      </c>
      <c r="T173" s="38">
        <f>'Club Growth'!AS42</f>
        <v>145</v>
      </c>
      <c r="U173" s="38">
        <f>'Club Growth'!AT42</f>
        <v>145</v>
      </c>
      <c r="V173" s="38">
        <f t="shared" si="3"/>
        <v>1740</v>
      </c>
    </row>
    <row r="174" spans="1:22" x14ac:dyDescent="0.4">
      <c r="A174" t="str">
        <f>'Club Growth'!AA43</f>
        <v>Budget</v>
      </c>
      <c r="B174" t="str">
        <f>'Club Growth'!AB43</f>
        <v/>
      </c>
      <c r="C174">
        <f>'Club Growth'!AC43</f>
        <v>582</v>
      </c>
      <c r="D174" t="str">
        <f>'Club Growth'!AD43</f>
        <v>035</v>
      </c>
      <c r="E174" s="37"/>
      <c r="H174">
        <f>'Club Growth'!AG43</f>
        <v>110</v>
      </c>
      <c r="I174" t="str">
        <f>'Club Growth'!AH43</f>
        <v>USD</v>
      </c>
      <c r="J174" s="38">
        <f>'Club Growth'!AI43</f>
        <v>0</v>
      </c>
      <c r="K174" s="38">
        <f>'Club Growth'!AJ43</f>
        <v>0</v>
      </c>
      <c r="L174" s="38">
        <f>'Club Growth'!AK43</f>
        <v>0</v>
      </c>
      <c r="M174" s="38">
        <f>'Club Growth'!AL43</f>
        <v>0</v>
      </c>
      <c r="N174" s="38">
        <f>'Club Growth'!AM43</f>
        <v>0</v>
      </c>
      <c r="O174" s="38">
        <f>'Club Growth'!AN43</f>
        <v>0</v>
      </c>
      <c r="P174" s="38">
        <f>'Club Growth'!AO43</f>
        <v>0</v>
      </c>
      <c r="Q174" s="38">
        <f>'Club Growth'!AP43</f>
        <v>0</v>
      </c>
      <c r="R174" s="38">
        <f>'Club Growth'!AQ43</f>
        <v>0</v>
      </c>
      <c r="S174" s="38">
        <f>'Club Growth'!AR43</f>
        <v>0</v>
      </c>
      <c r="T174" s="38">
        <f>'Club Growth'!AS43</f>
        <v>0</v>
      </c>
      <c r="U174" s="38">
        <f>'Club Growth'!AT43</f>
        <v>0</v>
      </c>
      <c r="V174" s="38">
        <f t="shared" si="3"/>
        <v>0</v>
      </c>
    </row>
    <row r="175" spans="1:22" x14ac:dyDescent="0.4">
      <c r="A175" t="str">
        <f>'Club Growth'!AA44</f>
        <v>Budget</v>
      </c>
      <c r="B175" t="str">
        <f>'Club Growth'!AB44</f>
        <v/>
      </c>
      <c r="C175">
        <f>'Club Growth'!AC44</f>
        <v>582</v>
      </c>
      <c r="D175" t="str">
        <f>'Club Growth'!AD44</f>
        <v>035</v>
      </c>
      <c r="E175" s="37"/>
      <c r="H175">
        <f>'Club Growth'!AG44</f>
        <v>110</v>
      </c>
      <c r="I175" t="str">
        <f>'Club Growth'!AH44</f>
        <v>USD</v>
      </c>
      <c r="J175" s="38">
        <f>'Club Growth'!AI44</f>
        <v>0</v>
      </c>
      <c r="K175" s="38">
        <f>'Club Growth'!AJ44</f>
        <v>0</v>
      </c>
      <c r="L175" s="38">
        <f>'Club Growth'!AK44</f>
        <v>0</v>
      </c>
      <c r="M175" s="38">
        <f>'Club Growth'!AL44</f>
        <v>0</v>
      </c>
      <c r="N175" s="38">
        <f>'Club Growth'!AM44</f>
        <v>0</v>
      </c>
      <c r="O175" s="38">
        <f>'Club Growth'!AN44</f>
        <v>0</v>
      </c>
      <c r="P175" s="38">
        <f>'Club Growth'!AO44</f>
        <v>0</v>
      </c>
      <c r="Q175" s="38">
        <f>'Club Growth'!AP44</f>
        <v>0</v>
      </c>
      <c r="R175" s="38">
        <f>'Club Growth'!AQ44</f>
        <v>0</v>
      </c>
      <c r="S175" s="38">
        <f>'Club Growth'!AR44</f>
        <v>0</v>
      </c>
      <c r="T175" s="38">
        <f>'Club Growth'!AS44</f>
        <v>0</v>
      </c>
      <c r="U175" s="38">
        <f>'Club Growth'!AT44</f>
        <v>0</v>
      </c>
      <c r="V175" s="38">
        <f t="shared" si="3"/>
        <v>0</v>
      </c>
    </row>
    <row r="176" spans="1:22" x14ac:dyDescent="0.4">
      <c r="A176" t="str">
        <f>'Club Growth'!AA45</f>
        <v>Budget</v>
      </c>
      <c r="B176" t="str">
        <f>'Club Growth'!AB45</f>
        <v/>
      </c>
      <c r="C176">
        <f>'Club Growth'!AC45</f>
        <v>582</v>
      </c>
      <c r="D176" t="str">
        <f>'Club Growth'!AD45</f>
        <v>035</v>
      </c>
      <c r="E176" s="37"/>
      <c r="H176">
        <f>'Club Growth'!AG45</f>
        <v>110</v>
      </c>
      <c r="I176" t="str">
        <f>'Club Growth'!AH45</f>
        <v>USD</v>
      </c>
      <c r="J176" s="38">
        <f>'Club Growth'!AI45</f>
        <v>0</v>
      </c>
      <c r="K176" s="38">
        <f>'Club Growth'!AJ45</f>
        <v>0</v>
      </c>
      <c r="L176" s="38">
        <f>'Club Growth'!AK45</f>
        <v>0</v>
      </c>
      <c r="M176" s="38">
        <f>'Club Growth'!AL45</f>
        <v>0</v>
      </c>
      <c r="N176" s="38">
        <f>'Club Growth'!AM45</f>
        <v>0</v>
      </c>
      <c r="O176" s="38">
        <f>'Club Growth'!AN45</f>
        <v>0</v>
      </c>
      <c r="P176" s="38">
        <f>'Club Growth'!AO45</f>
        <v>0</v>
      </c>
      <c r="Q176" s="38">
        <f>'Club Growth'!AP45</f>
        <v>0</v>
      </c>
      <c r="R176" s="38">
        <f>'Club Growth'!AQ45</f>
        <v>0</v>
      </c>
      <c r="S176" s="38">
        <f>'Club Growth'!AR45</f>
        <v>0</v>
      </c>
      <c r="T176" s="38">
        <f>'Club Growth'!AS45</f>
        <v>0</v>
      </c>
      <c r="U176" s="38">
        <f>'Club Growth'!AT45</f>
        <v>0</v>
      </c>
      <c r="V176" s="38">
        <f t="shared" si="3"/>
        <v>0</v>
      </c>
    </row>
    <row r="177" spans="1:22" x14ac:dyDescent="0.4">
      <c r="A177" t="str">
        <f>'Club Growth'!AA49</f>
        <v>Budget</v>
      </c>
      <c r="B177" t="str">
        <f>'Club Growth'!AB49</f>
        <v>7006-000000</v>
      </c>
      <c r="C177">
        <f>'Club Growth'!AC49</f>
        <v>583</v>
      </c>
      <c r="D177" t="str">
        <f>'Club Growth'!AD49</f>
        <v>035</v>
      </c>
      <c r="E177" s="37"/>
      <c r="H177">
        <f>'Club Growth'!AG49</f>
        <v>110</v>
      </c>
      <c r="I177" t="str">
        <f>'Club Growth'!AH49</f>
        <v>USD</v>
      </c>
      <c r="J177" s="38">
        <f>'Club Growth'!AI49</f>
        <v>0</v>
      </c>
      <c r="K177" s="38">
        <f>'Club Growth'!AJ49</f>
        <v>0</v>
      </c>
      <c r="L177" s="38">
        <f>'Club Growth'!AK49</f>
        <v>0</v>
      </c>
      <c r="M177" s="38">
        <f>'Club Growth'!AL49</f>
        <v>0</v>
      </c>
      <c r="N177" s="38">
        <f>'Club Growth'!AM49</f>
        <v>0</v>
      </c>
      <c r="O177" s="38">
        <f>'Club Growth'!AN49</f>
        <v>0</v>
      </c>
      <c r="P177" s="38">
        <f>'Club Growth'!AO49</f>
        <v>0</v>
      </c>
      <c r="Q177" s="38">
        <f>'Club Growth'!AP49</f>
        <v>0</v>
      </c>
      <c r="R177" s="38">
        <f>'Club Growth'!AQ49</f>
        <v>0</v>
      </c>
      <c r="S177" s="38">
        <f>'Club Growth'!AR49</f>
        <v>0</v>
      </c>
      <c r="T177" s="38">
        <f>'Club Growth'!AS49</f>
        <v>0</v>
      </c>
      <c r="U177" s="38">
        <f>'Club Growth'!AT49</f>
        <v>0</v>
      </c>
      <c r="V177" s="38">
        <f t="shared" si="3"/>
        <v>0</v>
      </c>
    </row>
    <row r="178" spans="1:22" x14ac:dyDescent="0.4">
      <c r="A178" t="str">
        <f>'Club Growth'!AA50</f>
        <v>Budget</v>
      </c>
      <c r="B178" t="str">
        <f>'Club Growth'!AB50</f>
        <v>7008-000000</v>
      </c>
      <c r="C178">
        <f>'Club Growth'!AC50</f>
        <v>583</v>
      </c>
      <c r="D178" t="str">
        <f>'Club Growth'!AD50</f>
        <v>035</v>
      </c>
      <c r="E178" s="37"/>
      <c r="H178">
        <f>'Club Growth'!AG50</f>
        <v>110</v>
      </c>
      <c r="I178" t="str">
        <f>'Club Growth'!AH50</f>
        <v>USD</v>
      </c>
      <c r="J178" s="38">
        <f>'Club Growth'!AI50</f>
        <v>0</v>
      </c>
      <c r="K178" s="38">
        <f>'Club Growth'!AJ50</f>
        <v>0</v>
      </c>
      <c r="L178" s="38">
        <f>'Club Growth'!AK50</f>
        <v>0</v>
      </c>
      <c r="M178" s="38">
        <f>'Club Growth'!AL50</f>
        <v>0</v>
      </c>
      <c r="N178" s="38">
        <f>'Club Growth'!AM50</f>
        <v>0</v>
      </c>
      <c r="O178" s="38">
        <f>'Club Growth'!AN50</f>
        <v>0</v>
      </c>
      <c r="P178" s="38">
        <f>'Club Growth'!AO50</f>
        <v>0</v>
      </c>
      <c r="Q178" s="38">
        <f>'Club Growth'!AP50</f>
        <v>0</v>
      </c>
      <c r="R178" s="38">
        <f>'Club Growth'!AQ50</f>
        <v>0</v>
      </c>
      <c r="S178" s="38">
        <f>'Club Growth'!AR50</f>
        <v>0</v>
      </c>
      <c r="T178" s="38">
        <f>'Club Growth'!AS50</f>
        <v>0</v>
      </c>
      <c r="U178" s="38">
        <f>'Club Growth'!AT50</f>
        <v>0</v>
      </c>
      <c r="V178" s="38">
        <f t="shared" si="3"/>
        <v>0</v>
      </c>
    </row>
    <row r="179" spans="1:22" x14ac:dyDescent="0.4">
      <c r="A179" t="str">
        <f>'Club Growth'!AA51</f>
        <v>Budget</v>
      </c>
      <c r="B179" t="str">
        <f>'Club Growth'!AB51</f>
        <v>7010-000000</v>
      </c>
      <c r="C179">
        <f>'Club Growth'!AC51</f>
        <v>583</v>
      </c>
      <c r="D179" t="str">
        <f>'Club Growth'!AD51</f>
        <v>035</v>
      </c>
      <c r="E179" s="37"/>
      <c r="H179">
        <f>'Club Growth'!AG51</f>
        <v>110</v>
      </c>
      <c r="I179" t="str">
        <f>'Club Growth'!AH51</f>
        <v>USD</v>
      </c>
      <c r="J179" s="38">
        <f>'Club Growth'!AI51</f>
        <v>0</v>
      </c>
      <c r="K179" s="38">
        <f>'Club Growth'!AJ51</f>
        <v>0</v>
      </c>
      <c r="L179" s="38">
        <f>'Club Growth'!AK51</f>
        <v>0</v>
      </c>
      <c r="M179" s="38">
        <f>'Club Growth'!AL51</f>
        <v>0</v>
      </c>
      <c r="N179" s="38">
        <f>'Club Growth'!AM51</f>
        <v>0</v>
      </c>
      <c r="O179" s="38">
        <f>'Club Growth'!AN51</f>
        <v>0</v>
      </c>
      <c r="P179" s="38">
        <f>'Club Growth'!AO51</f>
        <v>0</v>
      </c>
      <c r="Q179" s="38">
        <f>'Club Growth'!AP51</f>
        <v>0</v>
      </c>
      <c r="R179" s="38">
        <f>'Club Growth'!AQ51</f>
        <v>0</v>
      </c>
      <c r="S179" s="38">
        <f>'Club Growth'!AR51</f>
        <v>0</v>
      </c>
      <c r="T179" s="38">
        <f>'Club Growth'!AS51</f>
        <v>0</v>
      </c>
      <c r="U179" s="38">
        <f>'Club Growth'!AT51</f>
        <v>0</v>
      </c>
      <c r="V179" s="38">
        <f t="shared" si="3"/>
        <v>0</v>
      </c>
    </row>
    <row r="180" spans="1:22" x14ac:dyDescent="0.4">
      <c r="A180" t="str">
        <f>'Club Growth'!AA52</f>
        <v>Budget</v>
      </c>
      <c r="B180" t="str">
        <f>'Club Growth'!AB52</f>
        <v>7012-000000</v>
      </c>
      <c r="C180">
        <f>'Club Growth'!AC52</f>
        <v>583</v>
      </c>
      <c r="D180" t="str">
        <f>'Club Growth'!AD52</f>
        <v>035</v>
      </c>
      <c r="E180" s="37"/>
      <c r="H180">
        <f>'Club Growth'!AG52</f>
        <v>110</v>
      </c>
      <c r="I180" t="str">
        <f>'Club Growth'!AH52</f>
        <v>USD</v>
      </c>
      <c r="J180" s="38">
        <f>'Club Growth'!AI52</f>
        <v>0</v>
      </c>
      <c r="K180" s="38">
        <f>'Club Growth'!AJ52</f>
        <v>0</v>
      </c>
      <c r="L180" s="38">
        <f>'Club Growth'!AK52</f>
        <v>0</v>
      </c>
      <c r="M180" s="38">
        <f>'Club Growth'!AL52</f>
        <v>0</v>
      </c>
      <c r="N180" s="38">
        <f>'Club Growth'!AM52</f>
        <v>0</v>
      </c>
      <c r="O180" s="38">
        <f>'Club Growth'!AN52</f>
        <v>0</v>
      </c>
      <c r="P180" s="38">
        <f>'Club Growth'!AO52</f>
        <v>0</v>
      </c>
      <c r="Q180" s="38">
        <f>'Club Growth'!AP52</f>
        <v>0</v>
      </c>
      <c r="R180" s="38">
        <f>'Club Growth'!AQ52</f>
        <v>0</v>
      </c>
      <c r="S180" s="38">
        <f>'Club Growth'!AR52</f>
        <v>0</v>
      </c>
      <c r="T180" s="38">
        <f>'Club Growth'!AS52</f>
        <v>0</v>
      </c>
      <c r="U180" s="38">
        <f>'Club Growth'!AT52</f>
        <v>0</v>
      </c>
      <c r="V180" s="38">
        <f t="shared" si="3"/>
        <v>0</v>
      </c>
    </row>
    <row r="181" spans="1:22" x14ac:dyDescent="0.4">
      <c r="A181" t="str">
        <f>'Club Growth'!AA53</f>
        <v>Budget</v>
      </c>
      <c r="B181" t="str">
        <f>'Club Growth'!AB53</f>
        <v>7036-000000</v>
      </c>
      <c r="C181">
        <f>'Club Growth'!AC53</f>
        <v>583</v>
      </c>
      <c r="D181" t="str">
        <f>'Club Growth'!AD53</f>
        <v>035</v>
      </c>
      <c r="E181" s="37"/>
      <c r="H181">
        <f>'Club Growth'!AG53</f>
        <v>110</v>
      </c>
      <c r="I181" t="str">
        <f>'Club Growth'!AH53</f>
        <v>USD</v>
      </c>
      <c r="J181" s="38">
        <f>'Club Growth'!AI53</f>
        <v>0</v>
      </c>
      <c r="K181" s="38">
        <f>'Club Growth'!AJ53</f>
        <v>0</v>
      </c>
      <c r="L181" s="38">
        <f>'Club Growth'!AK53</f>
        <v>0</v>
      </c>
      <c r="M181" s="38">
        <f>'Club Growth'!AL53</f>
        <v>0</v>
      </c>
      <c r="N181" s="38">
        <f>'Club Growth'!AM53</f>
        <v>0</v>
      </c>
      <c r="O181" s="38">
        <f>'Club Growth'!AN53</f>
        <v>0</v>
      </c>
      <c r="P181" s="38">
        <f>'Club Growth'!AO53</f>
        <v>0</v>
      </c>
      <c r="Q181" s="38">
        <f>'Club Growth'!AP53</f>
        <v>0</v>
      </c>
      <c r="R181" s="38">
        <f>'Club Growth'!AQ53</f>
        <v>0</v>
      </c>
      <c r="S181" s="38">
        <f>'Club Growth'!AR53</f>
        <v>0</v>
      </c>
      <c r="T181" s="38">
        <f>'Club Growth'!AS53</f>
        <v>0</v>
      </c>
      <c r="U181" s="38">
        <f>'Club Growth'!AT53</f>
        <v>0</v>
      </c>
      <c r="V181" s="38">
        <f t="shared" si="3"/>
        <v>0</v>
      </c>
    </row>
    <row r="182" spans="1:22" x14ac:dyDescent="0.4">
      <c r="A182" t="str">
        <f>'Club Growth'!AA54</f>
        <v>Budget</v>
      </c>
      <c r="B182" t="str">
        <f>'Club Growth'!AB54</f>
        <v>7044-000000</v>
      </c>
      <c r="C182">
        <f>'Club Growth'!AC54</f>
        <v>583</v>
      </c>
      <c r="D182" t="str">
        <f>'Club Growth'!AD54</f>
        <v>035</v>
      </c>
      <c r="E182" s="37"/>
      <c r="H182">
        <f>'Club Growth'!AG54</f>
        <v>110</v>
      </c>
      <c r="I182" t="str">
        <f>'Club Growth'!AH54</f>
        <v>USD</v>
      </c>
      <c r="J182" s="38">
        <f>'Club Growth'!AI54</f>
        <v>0</v>
      </c>
      <c r="K182" s="38">
        <f>'Club Growth'!AJ54</f>
        <v>0</v>
      </c>
      <c r="L182" s="38">
        <f>'Club Growth'!AK54</f>
        <v>0</v>
      </c>
      <c r="M182" s="38">
        <f>'Club Growth'!AL54</f>
        <v>0</v>
      </c>
      <c r="N182" s="38">
        <f>'Club Growth'!AM54</f>
        <v>0</v>
      </c>
      <c r="O182" s="38">
        <f>'Club Growth'!AN54</f>
        <v>0</v>
      </c>
      <c r="P182" s="38">
        <f>'Club Growth'!AO54</f>
        <v>0</v>
      </c>
      <c r="Q182" s="38">
        <f>'Club Growth'!AP54</f>
        <v>0</v>
      </c>
      <c r="R182" s="38">
        <f>'Club Growth'!AQ54</f>
        <v>0</v>
      </c>
      <c r="S182" s="38">
        <f>'Club Growth'!AR54</f>
        <v>0</v>
      </c>
      <c r="T182" s="38">
        <f>'Club Growth'!AS54</f>
        <v>0</v>
      </c>
      <c r="U182" s="38">
        <f>'Club Growth'!AT54</f>
        <v>0</v>
      </c>
      <c r="V182" s="38">
        <f t="shared" si="3"/>
        <v>0</v>
      </c>
    </row>
    <row r="183" spans="1:22" x14ac:dyDescent="0.4">
      <c r="A183" t="str">
        <f>'Club Growth'!AA55</f>
        <v>Budget</v>
      </c>
      <c r="B183" t="str">
        <f>'Club Growth'!AB55</f>
        <v>7082-000000</v>
      </c>
      <c r="C183">
        <f>'Club Growth'!AC55</f>
        <v>583</v>
      </c>
      <c r="D183" t="str">
        <f>'Club Growth'!AD55</f>
        <v>035</v>
      </c>
      <c r="E183" s="37"/>
      <c r="H183">
        <f>'Club Growth'!AG55</f>
        <v>110</v>
      </c>
      <c r="I183" t="str">
        <f>'Club Growth'!AH55</f>
        <v>USD</v>
      </c>
      <c r="J183" s="38">
        <f>'Club Growth'!AI55</f>
        <v>0</v>
      </c>
      <c r="K183" s="38">
        <f>'Club Growth'!AJ55</f>
        <v>0</v>
      </c>
      <c r="L183" s="38">
        <f>'Club Growth'!AK55</f>
        <v>500</v>
      </c>
      <c r="M183" s="38">
        <f>'Club Growth'!AL55</f>
        <v>0</v>
      </c>
      <c r="N183" s="38">
        <f>'Club Growth'!AM55</f>
        <v>0</v>
      </c>
      <c r="O183" s="38">
        <f>'Club Growth'!AN55</f>
        <v>0</v>
      </c>
      <c r="P183" s="38">
        <f>'Club Growth'!AO55</f>
        <v>0</v>
      </c>
      <c r="Q183" s="38">
        <f>'Club Growth'!AP55</f>
        <v>0</v>
      </c>
      <c r="R183" s="38">
        <f>'Club Growth'!AQ55</f>
        <v>500</v>
      </c>
      <c r="S183" s="38">
        <f>'Club Growth'!AR55</f>
        <v>0</v>
      </c>
      <c r="T183" s="38">
        <f>'Club Growth'!AS55</f>
        <v>0</v>
      </c>
      <c r="U183" s="38">
        <f>'Club Growth'!AT55</f>
        <v>0</v>
      </c>
      <c r="V183" s="38">
        <f t="shared" si="3"/>
        <v>1000</v>
      </c>
    </row>
    <row r="184" spans="1:22" x14ac:dyDescent="0.4">
      <c r="A184" t="str">
        <f>'Club Growth'!AA56</f>
        <v>Budget</v>
      </c>
      <c r="B184" t="str">
        <f>'Club Growth'!AB56</f>
        <v/>
      </c>
      <c r="C184">
        <f>'Club Growth'!AC56</f>
        <v>583</v>
      </c>
      <c r="D184" t="str">
        <f>'Club Growth'!AD56</f>
        <v>035</v>
      </c>
      <c r="E184" s="37"/>
      <c r="H184">
        <f>'Club Growth'!AG56</f>
        <v>110</v>
      </c>
      <c r="I184" t="str">
        <f>'Club Growth'!AH56</f>
        <v>USD</v>
      </c>
      <c r="J184" s="38">
        <f>'Club Growth'!AI56</f>
        <v>0</v>
      </c>
      <c r="K184" s="38">
        <f>'Club Growth'!AJ56</f>
        <v>0</v>
      </c>
      <c r="L184" s="38">
        <f>'Club Growth'!AK56</f>
        <v>0</v>
      </c>
      <c r="M184" s="38">
        <f>'Club Growth'!AL56</f>
        <v>0</v>
      </c>
      <c r="N184" s="38">
        <f>'Club Growth'!AM56</f>
        <v>0</v>
      </c>
      <c r="O184" s="38">
        <f>'Club Growth'!AN56</f>
        <v>0</v>
      </c>
      <c r="P184" s="38">
        <f>'Club Growth'!AO56</f>
        <v>0</v>
      </c>
      <c r="Q184" s="38">
        <f>'Club Growth'!AP56</f>
        <v>0</v>
      </c>
      <c r="R184" s="38">
        <f>'Club Growth'!AQ56</f>
        <v>0</v>
      </c>
      <c r="S184" s="38">
        <f>'Club Growth'!AR56</f>
        <v>0</v>
      </c>
      <c r="T184" s="38">
        <f>'Club Growth'!AS56</f>
        <v>0</v>
      </c>
      <c r="U184" s="38">
        <f>'Club Growth'!AT56</f>
        <v>0</v>
      </c>
      <c r="V184" s="38">
        <f t="shared" si="3"/>
        <v>0</v>
      </c>
    </row>
    <row r="185" spans="1:22" x14ac:dyDescent="0.4">
      <c r="A185" t="str">
        <f>'Club Growth'!AA57</f>
        <v>Budget</v>
      </c>
      <c r="B185" t="str">
        <f>'Club Growth'!AB57</f>
        <v/>
      </c>
      <c r="C185">
        <f>'Club Growth'!AC57</f>
        <v>583</v>
      </c>
      <c r="D185" t="str">
        <f>'Club Growth'!AD57</f>
        <v>035</v>
      </c>
      <c r="E185" s="37"/>
      <c r="H185">
        <f>'Club Growth'!AG57</f>
        <v>110</v>
      </c>
      <c r="I185" t="str">
        <f>'Club Growth'!AH57</f>
        <v>USD</v>
      </c>
      <c r="J185" s="38">
        <f>'Club Growth'!AI57</f>
        <v>0</v>
      </c>
      <c r="K185" s="38">
        <f>'Club Growth'!AJ57</f>
        <v>0</v>
      </c>
      <c r="L185" s="38">
        <f>'Club Growth'!AK57</f>
        <v>0</v>
      </c>
      <c r="M185" s="38">
        <f>'Club Growth'!AL57</f>
        <v>0</v>
      </c>
      <c r="N185" s="38">
        <f>'Club Growth'!AM57</f>
        <v>0</v>
      </c>
      <c r="O185" s="38">
        <f>'Club Growth'!AN57</f>
        <v>0</v>
      </c>
      <c r="P185" s="38">
        <f>'Club Growth'!AO57</f>
        <v>0</v>
      </c>
      <c r="Q185" s="38">
        <f>'Club Growth'!AP57</f>
        <v>0</v>
      </c>
      <c r="R185" s="38">
        <f>'Club Growth'!AQ57</f>
        <v>0</v>
      </c>
      <c r="S185" s="38">
        <f>'Club Growth'!AR57</f>
        <v>0</v>
      </c>
      <c r="T185" s="38">
        <f>'Club Growth'!AS57</f>
        <v>0</v>
      </c>
      <c r="U185" s="38">
        <f>'Club Growth'!AT57</f>
        <v>0</v>
      </c>
      <c r="V185" s="38">
        <f t="shared" si="3"/>
        <v>0</v>
      </c>
    </row>
    <row r="186" spans="1:22" x14ac:dyDescent="0.4">
      <c r="A186" t="str">
        <f>'Club Growth'!AA58</f>
        <v>Budget</v>
      </c>
      <c r="B186" t="str">
        <f>'Club Growth'!AB58</f>
        <v/>
      </c>
      <c r="C186">
        <f>'Club Growth'!AC58</f>
        <v>583</v>
      </c>
      <c r="D186" t="str">
        <f>'Club Growth'!AD58</f>
        <v>035</v>
      </c>
      <c r="E186" s="37"/>
      <c r="H186">
        <f>'Club Growth'!AG58</f>
        <v>110</v>
      </c>
      <c r="I186" t="str">
        <f>'Club Growth'!AH58</f>
        <v>USD</v>
      </c>
      <c r="J186" s="38">
        <f>'Club Growth'!AI58</f>
        <v>0</v>
      </c>
      <c r="K186" s="38">
        <f>'Club Growth'!AJ58</f>
        <v>0</v>
      </c>
      <c r="L186" s="38">
        <f>'Club Growth'!AK58</f>
        <v>0</v>
      </c>
      <c r="M186" s="38">
        <f>'Club Growth'!AL58</f>
        <v>0</v>
      </c>
      <c r="N186" s="38">
        <f>'Club Growth'!AM58</f>
        <v>0</v>
      </c>
      <c r="O186" s="38">
        <f>'Club Growth'!AN58</f>
        <v>0</v>
      </c>
      <c r="P186" s="38">
        <f>'Club Growth'!AO58</f>
        <v>0</v>
      </c>
      <c r="Q186" s="38">
        <f>'Club Growth'!AP58</f>
        <v>0</v>
      </c>
      <c r="R186" s="38">
        <f>'Club Growth'!AQ58</f>
        <v>0</v>
      </c>
      <c r="S186" s="38">
        <f>'Club Growth'!AR58</f>
        <v>0</v>
      </c>
      <c r="T186" s="38">
        <f>'Club Growth'!AS58</f>
        <v>0</v>
      </c>
      <c r="U186" s="38">
        <f>'Club Growth'!AT58</f>
        <v>0</v>
      </c>
      <c r="V186" s="38">
        <f t="shared" si="3"/>
        <v>0</v>
      </c>
    </row>
    <row r="187" spans="1:22" x14ac:dyDescent="0.4">
      <c r="A187" t="str">
        <f>'Club Growth'!AA62</f>
        <v>Budget</v>
      </c>
      <c r="B187" t="str">
        <f>'Club Growth'!AB62</f>
        <v>7006-000000</v>
      </c>
      <c r="C187">
        <f>'Club Growth'!AC62</f>
        <v>584</v>
      </c>
      <c r="D187" t="str">
        <f>'Club Growth'!AD62</f>
        <v>035</v>
      </c>
      <c r="E187" s="37"/>
      <c r="H187">
        <f>'Club Growth'!AG62</f>
        <v>110</v>
      </c>
      <c r="I187" t="str">
        <f>'Club Growth'!AH62</f>
        <v>USD</v>
      </c>
      <c r="J187" s="38">
        <f>'Club Growth'!AI62</f>
        <v>0</v>
      </c>
      <c r="K187" s="38">
        <f>'Club Growth'!AJ62</f>
        <v>0</v>
      </c>
      <c r="L187" s="38">
        <f>'Club Growth'!AK62</f>
        <v>0</v>
      </c>
      <c r="M187" s="38">
        <f>'Club Growth'!AL62</f>
        <v>0</v>
      </c>
      <c r="N187" s="38">
        <f>'Club Growth'!AM62</f>
        <v>0</v>
      </c>
      <c r="O187" s="38">
        <f>'Club Growth'!AN62</f>
        <v>0</v>
      </c>
      <c r="P187" s="38">
        <f>'Club Growth'!AO62</f>
        <v>0</v>
      </c>
      <c r="Q187" s="38">
        <f>'Club Growth'!AP62</f>
        <v>0</v>
      </c>
      <c r="R187" s="38">
        <f>'Club Growth'!AQ62</f>
        <v>0</v>
      </c>
      <c r="S187" s="38">
        <f>'Club Growth'!AR62</f>
        <v>0</v>
      </c>
      <c r="T187" s="38">
        <f>'Club Growth'!AS62</f>
        <v>0</v>
      </c>
      <c r="U187" s="38">
        <f>'Club Growth'!AT62</f>
        <v>0</v>
      </c>
      <c r="V187" s="38">
        <f t="shared" si="3"/>
        <v>0</v>
      </c>
    </row>
    <row r="188" spans="1:22" x14ac:dyDescent="0.4">
      <c r="A188" t="str">
        <f>'Club Growth'!AA63</f>
        <v>Budget</v>
      </c>
      <c r="B188" t="str">
        <f>'Club Growth'!AB63</f>
        <v>7008-000000</v>
      </c>
      <c r="C188">
        <f>'Club Growth'!AC63</f>
        <v>584</v>
      </c>
      <c r="D188" t="str">
        <f>'Club Growth'!AD63</f>
        <v>035</v>
      </c>
      <c r="E188" s="37"/>
      <c r="H188">
        <f>'Club Growth'!AG63</f>
        <v>110</v>
      </c>
      <c r="I188" t="str">
        <f>'Club Growth'!AH63</f>
        <v>USD</v>
      </c>
      <c r="J188" s="38">
        <f>'Club Growth'!AI63</f>
        <v>0</v>
      </c>
      <c r="K188" s="38">
        <f>'Club Growth'!AJ63</f>
        <v>0</v>
      </c>
      <c r="L188" s="38">
        <f>'Club Growth'!AK63</f>
        <v>0</v>
      </c>
      <c r="M188" s="38">
        <f>'Club Growth'!AL63</f>
        <v>0</v>
      </c>
      <c r="N188" s="38">
        <f>'Club Growth'!AM63</f>
        <v>0</v>
      </c>
      <c r="O188" s="38">
        <f>'Club Growth'!AN63</f>
        <v>0</v>
      </c>
      <c r="P188" s="38">
        <f>'Club Growth'!AO63</f>
        <v>0</v>
      </c>
      <c r="Q188" s="38">
        <f>'Club Growth'!AP63</f>
        <v>0</v>
      </c>
      <c r="R188" s="38">
        <f>'Club Growth'!AQ63</f>
        <v>0</v>
      </c>
      <c r="S188" s="38">
        <f>'Club Growth'!AR63</f>
        <v>0</v>
      </c>
      <c r="T188" s="38">
        <f>'Club Growth'!AS63</f>
        <v>0</v>
      </c>
      <c r="U188" s="38">
        <f>'Club Growth'!AT63</f>
        <v>0</v>
      </c>
      <c r="V188" s="38">
        <f t="shared" si="3"/>
        <v>0</v>
      </c>
    </row>
    <row r="189" spans="1:22" x14ac:dyDescent="0.4">
      <c r="A189" t="str">
        <f>'Club Growth'!AA64</f>
        <v>Budget</v>
      </c>
      <c r="B189" t="str">
        <f>'Club Growth'!AB64</f>
        <v>7010-000000</v>
      </c>
      <c r="C189">
        <f>'Club Growth'!AC64</f>
        <v>584</v>
      </c>
      <c r="D189" t="str">
        <f>'Club Growth'!AD64</f>
        <v>035</v>
      </c>
      <c r="E189" s="37"/>
      <c r="H189">
        <f>'Club Growth'!AG64</f>
        <v>110</v>
      </c>
      <c r="I189" t="str">
        <f>'Club Growth'!AH64</f>
        <v>USD</v>
      </c>
      <c r="J189" s="38">
        <f>'Club Growth'!AI64</f>
        <v>0</v>
      </c>
      <c r="K189" s="38">
        <f>'Club Growth'!AJ64</f>
        <v>0</v>
      </c>
      <c r="L189" s="38">
        <f>'Club Growth'!AK64</f>
        <v>0</v>
      </c>
      <c r="M189" s="38">
        <f>'Club Growth'!AL64</f>
        <v>0</v>
      </c>
      <c r="N189" s="38">
        <f>'Club Growth'!AM64</f>
        <v>0</v>
      </c>
      <c r="O189" s="38">
        <f>'Club Growth'!AN64</f>
        <v>0</v>
      </c>
      <c r="P189" s="38">
        <f>'Club Growth'!AO64</f>
        <v>0</v>
      </c>
      <c r="Q189" s="38">
        <f>'Club Growth'!AP64</f>
        <v>0</v>
      </c>
      <c r="R189" s="38">
        <f>'Club Growth'!AQ64</f>
        <v>0</v>
      </c>
      <c r="S189" s="38">
        <f>'Club Growth'!AR64</f>
        <v>0</v>
      </c>
      <c r="T189" s="38">
        <f>'Club Growth'!AS64</f>
        <v>0</v>
      </c>
      <c r="U189" s="38">
        <f>'Club Growth'!AT64</f>
        <v>0</v>
      </c>
      <c r="V189" s="38">
        <f t="shared" si="3"/>
        <v>0</v>
      </c>
    </row>
    <row r="190" spans="1:22" x14ac:dyDescent="0.4">
      <c r="A190" t="str">
        <f>'Club Growth'!AA65</f>
        <v>Budget</v>
      </c>
      <c r="B190" t="str">
        <f>'Club Growth'!AB65</f>
        <v>7012-000000</v>
      </c>
      <c r="C190">
        <f>'Club Growth'!AC65</f>
        <v>584</v>
      </c>
      <c r="D190" t="str">
        <f>'Club Growth'!AD65</f>
        <v>035</v>
      </c>
      <c r="E190" s="37"/>
      <c r="H190">
        <f>'Club Growth'!AG65</f>
        <v>110</v>
      </c>
      <c r="I190" t="str">
        <f>'Club Growth'!AH65</f>
        <v>USD</v>
      </c>
      <c r="J190" s="38">
        <f>'Club Growth'!AI65</f>
        <v>0</v>
      </c>
      <c r="K190" s="38">
        <f>'Club Growth'!AJ65</f>
        <v>0</v>
      </c>
      <c r="L190" s="38">
        <f>'Club Growth'!AK65</f>
        <v>0</v>
      </c>
      <c r="M190" s="38">
        <f>'Club Growth'!AL65</f>
        <v>0</v>
      </c>
      <c r="N190" s="38">
        <f>'Club Growth'!AM65</f>
        <v>0</v>
      </c>
      <c r="O190" s="38">
        <f>'Club Growth'!AN65</f>
        <v>0</v>
      </c>
      <c r="P190" s="38">
        <f>'Club Growth'!AO65</f>
        <v>0</v>
      </c>
      <c r="Q190" s="38">
        <f>'Club Growth'!AP65</f>
        <v>0</v>
      </c>
      <c r="R190" s="38">
        <f>'Club Growth'!AQ65</f>
        <v>0</v>
      </c>
      <c r="S190" s="38">
        <f>'Club Growth'!AR65</f>
        <v>0</v>
      </c>
      <c r="T190" s="38">
        <f>'Club Growth'!AS65</f>
        <v>0</v>
      </c>
      <c r="U190" s="38">
        <f>'Club Growth'!AT65</f>
        <v>0</v>
      </c>
      <c r="V190" s="38">
        <f t="shared" si="3"/>
        <v>0</v>
      </c>
    </row>
    <row r="191" spans="1:22" x14ac:dyDescent="0.4">
      <c r="A191" t="str">
        <f>'Club Growth'!AA66</f>
        <v>Budget</v>
      </c>
      <c r="B191" t="str">
        <f>'Club Growth'!AB66</f>
        <v>7036-000000</v>
      </c>
      <c r="C191">
        <f>'Club Growth'!AC66</f>
        <v>584</v>
      </c>
      <c r="D191" t="str">
        <f>'Club Growth'!AD66</f>
        <v>035</v>
      </c>
      <c r="E191" s="37"/>
      <c r="H191">
        <f>'Club Growth'!AG66</f>
        <v>110</v>
      </c>
      <c r="I191" t="str">
        <f>'Club Growth'!AH66</f>
        <v>USD</v>
      </c>
      <c r="J191" s="38">
        <f>'Club Growth'!AI66</f>
        <v>0</v>
      </c>
      <c r="K191" s="38">
        <f>'Club Growth'!AJ66</f>
        <v>0</v>
      </c>
      <c r="L191" s="38">
        <f>'Club Growth'!AK66</f>
        <v>0</v>
      </c>
      <c r="M191" s="38">
        <f>'Club Growth'!AL66</f>
        <v>0</v>
      </c>
      <c r="N191" s="38">
        <f>'Club Growth'!AM66</f>
        <v>0</v>
      </c>
      <c r="O191" s="38">
        <f>'Club Growth'!AN66</f>
        <v>0</v>
      </c>
      <c r="P191" s="38">
        <f>'Club Growth'!AO66</f>
        <v>0</v>
      </c>
      <c r="Q191" s="38">
        <f>'Club Growth'!AP66</f>
        <v>0</v>
      </c>
      <c r="R191" s="38">
        <f>'Club Growth'!AQ66</f>
        <v>0</v>
      </c>
      <c r="S191" s="38">
        <f>'Club Growth'!AR66</f>
        <v>0</v>
      </c>
      <c r="T191" s="38">
        <f>'Club Growth'!AS66</f>
        <v>0</v>
      </c>
      <c r="U191" s="38">
        <f>'Club Growth'!AT66</f>
        <v>0</v>
      </c>
      <c r="V191" s="38">
        <f t="shared" si="3"/>
        <v>0</v>
      </c>
    </row>
    <row r="192" spans="1:22" x14ac:dyDescent="0.4">
      <c r="A192" t="str">
        <f>'Club Growth'!AA67</f>
        <v>Budget</v>
      </c>
      <c r="B192" t="str">
        <f>'Club Growth'!AB67</f>
        <v>7044-000000</v>
      </c>
      <c r="C192">
        <f>'Club Growth'!AC67</f>
        <v>584</v>
      </c>
      <c r="D192" t="str">
        <f>'Club Growth'!AD67</f>
        <v>035</v>
      </c>
      <c r="E192" s="37"/>
      <c r="H192">
        <f>'Club Growth'!AG67</f>
        <v>110</v>
      </c>
      <c r="I192" t="str">
        <f>'Club Growth'!AH67</f>
        <v>USD</v>
      </c>
      <c r="J192" s="38">
        <f>'Club Growth'!AI67</f>
        <v>0</v>
      </c>
      <c r="K192" s="38">
        <f>'Club Growth'!AJ67</f>
        <v>0</v>
      </c>
      <c r="L192" s="38">
        <f>'Club Growth'!AK67</f>
        <v>0</v>
      </c>
      <c r="M192" s="38">
        <f>'Club Growth'!AL67</f>
        <v>0</v>
      </c>
      <c r="N192" s="38">
        <f>'Club Growth'!AM67</f>
        <v>0</v>
      </c>
      <c r="O192" s="38">
        <f>'Club Growth'!AN67</f>
        <v>0</v>
      </c>
      <c r="P192" s="38">
        <f>'Club Growth'!AO67</f>
        <v>0</v>
      </c>
      <c r="Q192" s="38">
        <f>'Club Growth'!AP67</f>
        <v>0</v>
      </c>
      <c r="R192" s="38">
        <f>'Club Growth'!AQ67</f>
        <v>0</v>
      </c>
      <c r="S192" s="38">
        <f>'Club Growth'!AR67</f>
        <v>0</v>
      </c>
      <c r="T192" s="38">
        <f>'Club Growth'!AS67</f>
        <v>0</v>
      </c>
      <c r="U192" s="38">
        <f>'Club Growth'!AT67</f>
        <v>0</v>
      </c>
      <c r="V192" s="38">
        <f t="shared" si="3"/>
        <v>0</v>
      </c>
    </row>
    <row r="193" spans="1:22" x14ac:dyDescent="0.4">
      <c r="A193" t="str">
        <f>'Club Growth'!AA68</f>
        <v>Budget</v>
      </c>
      <c r="B193" t="str">
        <f>'Club Growth'!AB68</f>
        <v>7082-000000</v>
      </c>
      <c r="C193">
        <f>'Club Growth'!AC68</f>
        <v>584</v>
      </c>
      <c r="D193" t="str">
        <f>'Club Growth'!AD68</f>
        <v>035</v>
      </c>
      <c r="E193" s="37"/>
      <c r="H193">
        <f>'Club Growth'!AG68</f>
        <v>110</v>
      </c>
      <c r="I193" t="str">
        <f>'Club Growth'!AH68</f>
        <v>USD</v>
      </c>
      <c r="J193" s="38">
        <f>'Club Growth'!AI68</f>
        <v>0</v>
      </c>
      <c r="K193" s="38">
        <f>'Club Growth'!AJ68</f>
        <v>0</v>
      </c>
      <c r="L193" s="38">
        <f>'Club Growth'!AK68</f>
        <v>0</v>
      </c>
      <c r="M193" s="38">
        <f>'Club Growth'!AL68</f>
        <v>0</v>
      </c>
      <c r="N193" s="38">
        <f>'Club Growth'!AM68</f>
        <v>0</v>
      </c>
      <c r="O193" s="38">
        <f>'Club Growth'!AN68</f>
        <v>0</v>
      </c>
      <c r="P193" s="38">
        <f>'Club Growth'!AO68</f>
        <v>0</v>
      </c>
      <c r="Q193" s="38">
        <f>'Club Growth'!AP68</f>
        <v>0</v>
      </c>
      <c r="R193" s="38">
        <f>'Club Growth'!AQ68</f>
        <v>0</v>
      </c>
      <c r="S193" s="38">
        <f>'Club Growth'!AR68</f>
        <v>0</v>
      </c>
      <c r="T193" s="38">
        <f>'Club Growth'!AS68</f>
        <v>0</v>
      </c>
      <c r="U193" s="38">
        <f>'Club Growth'!AT68</f>
        <v>0</v>
      </c>
      <c r="V193" s="38">
        <f t="shared" si="3"/>
        <v>0</v>
      </c>
    </row>
    <row r="194" spans="1:22" x14ac:dyDescent="0.4">
      <c r="A194" t="str">
        <f>'Club Growth'!AA69</f>
        <v>Budget</v>
      </c>
      <c r="B194" t="str">
        <f>'Club Growth'!AB69</f>
        <v/>
      </c>
      <c r="C194">
        <f>'Club Growth'!AC69</f>
        <v>584</v>
      </c>
      <c r="D194" t="str">
        <f>'Club Growth'!AD69</f>
        <v>035</v>
      </c>
      <c r="E194" s="37"/>
      <c r="H194">
        <f>'Club Growth'!AG69</f>
        <v>110</v>
      </c>
      <c r="I194" t="str">
        <f>'Club Growth'!AH69</f>
        <v>USD</v>
      </c>
      <c r="J194" s="38">
        <f>'Club Growth'!AI69</f>
        <v>0</v>
      </c>
      <c r="K194" s="38">
        <f>'Club Growth'!AJ69</f>
        <v>0</v>
      </c>
      <c r="L194" s="38">
        <f>'Club Growth'!AK69</f>
        <v>0</v>
      </c>
      <c r="M194" s="38">
        <f>'Club Growth'!AL69</f>
        <v>0</v>
      </c>
      <c r="N194" s="38">
        <f>'Club Growth'!AM69</f>
        <v>0</v>
      </c>
      <c r="O194" s="38">
        <f>'Club Growth'!AN69</f>
        <v>0</v>
      </c>
      <c r="P194" s="38">
        <f>'Club Growth'!AO69</f>
        <v>0</v>
      </c>
      <c r="Q194" s="38">
        <f>'Club Growth'!AP69</f>
        <v>0</v>
      </c>
      <c r="R194" s="38">
        <f>'Club Growth'!AQ69</f>
        <v>0</v>
      </c>
      <c r="S194" s="38">
        <f>'Club Growth'!AR69</f>
        <v>0</v>
      </c>
      <c r="T194" s="38">
        <f>'Club Growth'!AS69</f>
        <v>0</v>
      </c>
      <c r="U194" s="38">
        <f>'Club Growth'!AT69</f>
        <v>0</v>
      </c>
      <c r="V194" s="38">
        <f t="shared" si="3"/>
        <v>0</v>
      </c>
    </row>
    <row r="195" spans="1:22" x14ac:dyDescent="0.4">
      <c r="A195" t="str">
        <f>'Club Growth'!AA70</f>
        <v>Budget</v>
      </c>
      <c r="B195" t="str">
        <f>'Club Growth'!AB70</f>
        <v/>
      </c>
      <c r="C195">
        <f>'Club Growth'!AC70</f>
        <v>584</v>
      </c>
      <c r="D195" t="str">
        <f>'Club Growth'!AD70</f>
        <v>035</v>
      </c>
      <c r="E195" s="37"/>
      <c r="H195">
        <f>'Club Growth'!AG70</f>
        <v>110</v>
      </c>
      <c r="I195" t="str">
        <f>'Club Growth'!AH70</f>
        <v>USD</v>
      </c>
      <c r="J195" s="38">
        <f>'Club Growth'!AI70</f>
        <v>0</v>
      </c>
      <c r="K195" s="38">
        <f>'Club Growth'!AJ70</f>
        <v>0</v>
      </c>
      <c r="L195" s="38">
        <f>'Club Growth'!AK70</f>
        <v>0</v>
      </c>
      <c r="M195" s="38">
        <f>'Club Growth'!AL70</f>
        <v>0</v>
      </c>
      <c r="N195" s="38">
        <f>'Club Growth'!AM70</f>
        <v>0</v>
      </c>
      <c r="O195" s="38">
        <f>'Club Growth'!AN70</f>
        <v>0</v>
      </c>
      <c r="P195" s="38">
        <f>'Club Growth'!AO70</f>
        <v>0</v>
      </c>
      <c r="Q195" s="38">
        <f>'Club Growth'!AP70</f>
        <v>0</v>
      </c>
      <c r="R195" s="38">
        <f>'Club Growth'!AQ70</f>
        <v>0</v>
      </c>
      <c r="S195" s="38">
        <f>'Club Growth'!AR70</f>
        <v>0</v>
      </c>
      <c r="T195" s="38">
        <f>'Club Growth'!AS70</f>
        <v>0</v>
      </c>
      <c r="U195" s="38">
        <f>'Club Growth'!AT70</f>
        <v>0</v>
      </c>
      <c r="V195" s="38">
        <f t="shared" si="3"/>
        <v>0</v>
      </c>
    </row>
    <row r="196" spans="1:22" x14ac:dyDescent="0.4">
      <c r="A196" t="str">
        <f>'Club Growth'!AA71</f>
        <v>Budget</v>
      </c>
      <c r="B196" t="str">
        <f>'Club Growth'!AB71</f>
        <v/>
      </c>
      <c r="C196">
        <f>'Club Growth'!AC71</f>
        <v>584</v>
      </c>
      <c r="D196" t="str">
        <f>'Club Growth'!AD71</f>
        <v>035</v>
      </c>
      <c r="E196" s="37"/>
      <c r="H196">
        <f>'Club Growth'!AG71</f>
        <v>110</v>
      </c>
      <c r="I196" t="str">
        <f>'Club Growth'!AH71</f>
        <v>USD</v>
      </c>
      <c r="J196" s="38">
        <f>'Club Growth'!AI71</f>
        <v>0</v>
      </c>
      <c r="K196" s="38">
        <f>'Club Growth'!AJ71</f>
        <v>0</v>
      </c>
      <c r="L196" s="38">
        <f>'Club Growth'!AK71</f>
        <v>0</v>
      </c>
      <c r="M196" s="38">
        <f>'Club Growth'!AL71</f>
        <v>0</v>
      </c>
      <c r="N196" s="38">
        <f>'Club Growth'!AM71</f>
        <v>0</v>
      </c>
      <c r="O196" s="38">
        <f>'Club Growth'!AN71</f>
        <v>0</v>
      </c>
      <c r="P196" s="38">
        <f>'Club Growth'!AO71</f>
        <v>0</v>
      </c>
      <c r="Q196" s="38">
        <f>'Club Growth'!AP71</f>
        <v>0</v>
      </c>
      <c r="R196" s="38">
        <f>'Club Growth'!AQ71</f>
        <v>0</v>
      </c>
      <c r="S196" s="38">
        <f>'Club Growth'!AR71</f>
        <v>0</v>
      </c>
      <c r="T196" s="38">
        <f>'Club Growth'!AS71</f>
        <v>0</v>
      </c>
      <c r="U196" s="38">
        <f>'Club Growth'!AT71</f>
        <v>0</v>
      </c>
      <c r="V196" s="38">
        <f t="shared" si="3"/>
        <v>0</v>
      </c>
    </row>
    <row r="197" spans="1:22" x14ac:dyDescent="0.4">
      <c r="A197" t="str">
        <f>'Club Growth'!AA75</f>
        <v>Budget</v>
      </c>
      <c r="B197" t="str">
        <f>'Club Growth'!AB75</f>
        <v>7006-000000</v>
      </c>
      <c r="C197">
        <f>'Club Growth'!AC75</f>
        <v>585</v>
      </c>
      <c r="D197" t="str">
        <f>'Club Growth'!AD75</f>
        <v>035</v>
      </c>
      <c r="E197" s="37"/>
      <c r="H197">
        <f>'Club Growth'!AG75</f>
        <v>110</v>
      </c>
      <c r="I197" t="str">
        <f>'Club Growth'!AH75</f>
        <v>USD</v>
      </c>
      <c r="J197" s="38">
        <f>'Club Growth'!AI75</f>
        <v>0</v>
      </c>
      <c r="K197" s="38">
        <f>'Club Growth'!AJ75</f>
        <v>0</v>
      </c>
      <c r="L197" s="38">
        <f>'Club Growth'!AK75</f>
        <v>0</v>
      </c>
      <c r="M197" s="38">
        <f>'Club Growth'!AL75</f>
        <v>0</v>
      </c>
      <c r="N197" s="38">
        <f>'Club Growth'!AM75</f>
        <v>0</v>
      </c>
      <c r="O197" s="38">
        <f>'Club Growth'!AN75</f>
        <v>0</v>
      </c>
      <c r="P197" s="38">
        <f>'Club Growth'!AO75</f>
        <v>0</v>
      </c>
      <c r="Q197" s="38">
        <f>'Club Growth'!AP75</f>
        <v>0</v>
      </c>
      <c r="R197" s="38">
        <f>'Club Growth'!AQ75</f>
        <v>0</v>
      </c>
      <c r="S197" s="38">
        <f>'Club Growth'!AR75</f>
        <v>0</v>
      </c>
      <c r="T197" s="38">
        <f>'Club Growth'!AS75</f>
        <v>0</v>
      </c>
      <c r="U197" s="38">
        <f>'Club Growth'!AT75</f>
        <v>0</v>
      </c>
      <c r="V197" s="38">
        <f t="shared" si="3"/>
        <v>0</v>
      </c>
    </row>
    <row r="198" spans="1:22" x14ac:dyDescent="0.4">
      <c r="A198" t="str">
        <f>'Club Growth'!AA76</f>
        <v>Budget</v>
      </c>
      <c r="B198" t="str">
        <f>'Club Growth'!AB76</f>
        <v>7008-000000</v>
      </c>
      <c r="C198">
        <f>'Club Growth'!AC76</f>
        <v>585</v>
      </c>
      <c r="D198" t="str">
        <f>'Club Growth'!AD76</f>
        <v>035</v>
      </c>
      <c r="E198" s="37"/>
      <c r="H198">
        <f>'Club Growth'!AG76</f>
        <v>110</v>
      </c>
      <c r="I198" t="str">
        <f>'Club Growth'!AH76</f>
        <v>USD</v>
      </c>
      <c r="J198" s="38">
        <f>'Club Growth'!AI76</f>
        <v>0</v>
      </c>
      <c r="K198" s="38">
        <f>'Club Growth'!AJ76</f>
        <v>0</v>
      </c>
      <c r="L198" s="38">
        <f>'Club Growth'!AK76</f>
        <v>0</v>
      </c>
      <c r="M198" s="38">
        <f>'Club Growth'!AL76</f>
        <v>0</v>
      </c>
      <c r="N198" s="38">
        <f>'Club Growth'!AM76</f>
        <v>0</v>
      </c>
      <c r="O198" s="38">
        <f>'Club Growth'!AN76</f>
        <v>0</v>
      </c>
      <c r="P198" s="38">
        <f>'Club Growth'!AO76</f>
        <v>0</v>
      </c>
      <c r="Q198" s="38">
        <f>'Club Growth'!AP76</f>
        <v>0</v>
      </c>
      <c r="R198" s="38">
        <f>'Club Growth'!AQ76</f>
        <v>0</v>
      </c>
      <c r="S198" s="38">
        <f>'Club Growth'!AR76</f>
        <v>0</v>
      </c>
      <c r="T198" s="38">
        <f>'Club Growth'!AS76</f>
        <v>0</v>
      </c>
      <c r="U198" s="38">
        <f>'Club Growth'!AT76</f>
        <v>0</v>
      </c>
      <c r="V198" s="38">
        <f t="shared" si="3"/>
        <v>0</v>
      </c>
    </row>
    <row r="199" spans="1:22" x14ac:dyDescent="0.4">
      <c r="A199" t="str">
        <f>'Club Growth'!AA77</f>
        <v>Budget</v>
      </c>
      <c r="B199" t="str">
        <f>'Club Growth'!AB77</f>
        <v>7010-000000</v>
      </c>
      <c r="C199">
        <f>'Club Growth'!AC77</f>
        <v>585</v>
      </c>
      <c r="D199" t="str">
        <f>'Club Growth'!AD77</f>
        <v>035</v>
      </c>
      <c r="E199" s="37"/>
      <c r="H199">
        <f>'Club Growth'!AG77</f>
        <v>110</v>
      </c>
      <c r="I199" t="str">
        <f>'Club Growth'!AH77</f>
        <v>USD</v>
      </c>
      <c r="J199" s="38">
        <f>'Club Growth'!AI77</f>
        <v>0</v>
      </c>
      <c r="K199" s="38">
        <f>'Club Growth'!AJ77</f>
        <v>0</v>
      </c>
      <c r="L199" s="38">
        <f>'Club Growth'!AK77</f>
        <v>0</v>
      </c>
      <c r="M199" s="38">
        <f>'Club Growth'!AL77</f>
        <v>0</v>
      </c>
      <c r="N199" s="38">
        <f>'Club Growth'!AM77</f>
        <v>0</v>
      </c>
      <c r="O199" s="38">
        <f>'Club Growth'!AN77</f>
        <v>0</v>
      </c>
      <c r="P199" s="38">
        <f>'Club Growth'!AO77</f>
        <v>0</v>
      </c>
      <c r="Q199" s="38">
        <f>'Club Growth'!AP77</f>
        <v>0</v>
      </c>
      <c r="R199" s="38">
        <f>'Club Growth'!AQ77</f>
        <v>0</v>
      </c>
      <c r="S199" s="38">
        <f>'Club Growth'!AR77</f>
        <v>0</v>
      </c>
      <c r="T199" s="38">
        <f>'Club Growth'!AS77</f>
        <v>0</v>
      </c>
      <c r="U199" s="38">
        <f>'Club Growth'!AT77</f>
        <v>0</v>
      </c>
      <c r="V199" s="38">
        <f t="shared" si="3"/>
        <v>0</v>
      </c>
    </row>
    <row r="200" spans="1:22" x14ac:dyDescent="0.4">
      <c r="A200" t="str">
        <f>'Club Growth'!AA78</f>
        <v>Budget</v>
      </c>
      <c r="B200" t="str">
        <f>'Club Growth'!AB78</f>
        <v>7012-000000</v>
      </c>
      <c r="C200">
        <f>'Club Growth'!AC78</f>
        <v>585</v>
      </c>
      <c r="D200" t="str">
        <f>'Club Growth'!AD78</f>
        <v>035</v>
      </c>
      <c r="E200" s="37"/>
      <c r="H200">
        <f>'Club Growth'!AG78</f>
        <v>110</v>
      </c>
      <c r="I200" t="str">
        <f>'Club Growth'!AH78</f>
        <v>USD</v>
      </c>
      <c r="J200" s="38">
        <f>'Club Growth'!AI78</f>
        <v>0</v>
      </c>
      <c r="K200" s="38">
        <f>'Club Growth'!AJ78</f>
        <v>0</v>
      </c>
      <c r="L200" s="38">
        <f>'Club Growth'!AK78</f>
        <v>0</v>
      </c>
      <c r="M200" s="38">
        <f>'Club Growth'!AL78</f>
        <v>0</v>
      </c>
      <c r="N200" s="38">
        <f>'Club Growth'!AM78</f>
        <v>0</v>
      </c>
      <c r="O200" s="38">
        <f>'Club Growth'!AN78</f>
        <v>0</v>
      </c>
      <c r="P200" s="38">
        <f>'Club Growth'!AO78</f>
        <v>0</v>
      </c>
      <c r="Q200" s="38">
        <f>'Club Growth'!AP78</f>
        <v>0</v>
      </c>
      <c r="R200" s="38">
        <f>'Club Growth'!AQ78</f>
        <v>0</v>
      </c>
      <c r="S200" s="38">
        <f>'Club Growth'!AR78</f>
        <v>0</v>
      </c>
      <c r="T200" s="38">
        <f>'Club Growth'!AS78</f>
        <v>0</v>
      </c>
      <c r="U200" s="38">
        <f>'Club Growth'!AT78</f>
        <v>0</v>
      </c>
      <c r="V200" s="38">
        <f t="shared" si="3"/>
        <v>0</v>
      </c>
    </row>
    <row r="201" spans="1:22" x14ac:dyDescent="0.4">
      <c r="A201" t="str">
        <f>'Club Growth'!AA79</f>
        <v>Budget</v>
      </c>
      <c r="B201" t="str">
        <f>'Club Growth'!AB79</f>
        <v>7036-000000</v>
      </c>
      <c r="C201">
        <f>'Club Growth'!AC79</f>
        <v>585</v>
      </c>
      <c r="D201" t="str">
        <f>'Club Growth'!AD79</f>
        <v>035</v>
      </c>
      <c r="E201" s="37"/>
      <c r="H201">
        <f>'Club Growth'!AG79</f>
        <v>110</v>
      </c>
      <c r="I201" t="str">
        <f>'Club Growth'!AH79</f>
        <v>USD</v>
      </c>
      <c r="J201" s="38">
        <f>'Club Growth'!AI79</f>
        <v>0</v>
      </c>
      <c r="K201" s="38">
        <f>'Club Growth'!AJ79</f>
        <v>0</v>
      </c>
      <c r="L201" s="38">
        <f>'Club Growth'!AK79</f>
        <v>0</v>
      </c>
      <c r="M201" s="38">
        <f>'Club Growth'!AL79</f>
        <v>0</v>
      </c>
      <c r="N201" s="38">
        <f>'Club Growth'!AM79</f>
        <v>0</v>
      </c>
      <c r="O201" s="38">
        <f>'Club Growth'!AN79</f>
        <v>0</v>
      </c>
      <c r="P201" s="38">
        <f>'Club Growth'!AO79</f>
        <v>0</v>
      </c>
      <c r="Q201" s="38">
        <f>'Club Growth'!AP79</f>
        <v>0</v>
      </c>
      <c r="R201" s="38">
        <f>'Club Growth'!AQ79</f>
        <v>0</v>
      </c>
      <c r="S201" s="38">
        <f>'Club Growth'!AR79</f>
        <v>0</v>
      </c>
      <c r="T201" s="38">
        <f>'Club Growth'!AS79</f>
        <v>0</v>
      </c>
      <c r="U201" s="38">
        <f>'Club Growth'!AT79</f>
        <v>0</v>
      </c>
      <c r="V201" s="38">
        <f t="shared" si="3"/>
        <v>0</v>
      </c>
    </row>
    <row r="202" spans="1:22" x14ac:dyDescent="0.4">
      <c r="A202" t="str">
        <f>'Club Growth'!AA80</f>
        <v>Budget</v>
      </c>
      <c r="B202" t="str">
        <f>'Club Growth'!AB80</f>
        <v>7044-000000</v>
      </c>
      <c r="C202">
        <f>'Club Growth'!AC80</f>
        <v>585</v>
      </c>
      <c r="D202" t="str">
        <f>'Club Growth'!AD80</f>
        <v>035</v>
      </c>
      <c r="E202" s="37"/>
      <c r="H202">
        <f>'Club Growth'!AG80</f>
        <v>110</v>
      </c>
      <c r="I202" t="str">
        <f>'Club Growth'!AH80</f>
        <v>USD</v>
      </c>
      <c r="J202" s="38">
        <f>'Club Growth'!AI80</f>
        <v>0</v>
      </c>
      <c r="K202" s="38">
        <f>'Club Growth'!AJ80</f>
        <v>0</v>
      </c>
      <c r="L202" s="38">
        <f>'Club Growth'!AK80</f>
        <v>0</v>
      </c>
      <c r="M202" s="38">
        <f>'Club Growth'!AL80</f>
        <v>0</v>
      </c>
      <c r="N202" s="38">
        <f>'Club Growth'!AM80</f>
        <v>0</v>
      </c>
      <c r="O202" s="38">
        <f>'Club Growth'!AN80</f>
        <v>0</v>
      </c>
      <c r="P202" s="38">
        <f>'Club Growth'!AO80</f>
        <v>0</v>
      </c>
      <c r="Q202" s="38">
        <f>'Club Growth'!AP80</f>
        <v>0</v>
      </c>
      <c r="R202" s="38">
        <f>'Club Growth'!AQ80</f>
        <v>0</v>
      </c>
      <c r="S202" s="38">
        <f>'Club Growth'!AR80</f>
        <v>0</v>
      </c>
      <c r="T202" s="38">
        <f>'Club Growth'!AS80</f>
        <v>0</v>
      </c>
      <c r="U202" s="38">
        <f>'Club Growth'!AT80</f>
        <v>0</v>
      </c>
      <c r="V202" s="38">
        <f t="shared" si="3"/>
        <v>0</v>
      </c>
    </row>
    <row r="203" spans="1:22" x14ac:dyDescent="0.4">
      <c r="A203" t="str">
        <f>'Club Growth'!AA81</f>
        <v>Budget</v>
      </c>
      <c r="B203" t="str">
        <f>'Club Growth'!AB81</f>
        <v>7082-000000</v>
      </c>
      <c r="C203">
        <f>'Club Growth'!AC81</f>
        <v>585</v>
      </c>
      <c r="D203" t="str">
        <f>'Club Growth'!AD81</f>
        <v>035</v>
      </c>
      <c r="E203" s="37"/>
      <c r="H203">
        <f>'Club Growth'!AG81</f>
        <v>110</v>
      </c>
      <c r="I203" t="str">
        <f>'Club Growth'!AH81</f>
        <v>USD</v>
      </c>
      <c r="J203" s="38">
        <f>'Club Growth'!AI81</f>
        <v>0</v>
      </c>
      <c r="K203" s="38">
        <f>'Club Growth'!AJ81</f>
        <v>0</v>
      </c>
      <c r="L203" s="38">
        <f>'Club Growth'!AK81</f>
        <v>0</v>
      </c>
      <c r="M203" s="38">
        <f>'Club Growth'!AL81</f>
        <v>0</v>
      </c>
      <c r="N203" s="38">
        <f>'Club Growth'!AM81</f>
        <v>0</v>
      </c>
      <c r="O203" s="38">
        <f>'Club Growth'!AN81</f>
        <v>0</v>
      </c>
      <c r="P203" s="38">
        <f>'Club Growth'!AO81</f>
        <v>0</v>
      </c>
      <c r="Q203" s="38">
        <f>'Club Growth'!AP81</f>
        <v>0</v>
      </c>
      <c r="R203" s="38">
        <f>'Club Growth'!AQ81</f>
        <v>0</v>
      </c>
      <c r="S203" s="38">
        <f>'Club Growth'!AR81</f>
        <v>0</v>
      </c>
      <c r="T203" s="38">
        <f>'Club Growth'!AS81</f>
        <v>0</v>
      </c>
      <c r="U203" s="38">
        <f>'Club Growth'!AT81</f>
        <v>0</v>
      </c>
      <c r="V203" s="38">
        <f t="shared" si="3"/>
        <v>0</v>
      </c>
    </row>
    <row r="204" spans="1:22" x14ac:dyDescent="0.4">
      <c r="A204" t="str">
        <f>'Club Growth'!AA82</f>
        <v>Budget</v>
      </c>
      <c r="B204" t="str">
        <f>'Club Growth'!AB82</f>
        <v/>
      </c>
      <c r="C204">
        <f>'Club Growth'!AC82</f>
        <v>585</v>
      </c>
      <c r="D204" t="str">
        <f>'Club Growth'!AD82</f>
        <v>035</v>
      </c>
      <c r="E204" s="37"/>
      <c r="H204">
        <f>'Club Growth'!AG82</f>
        <v>110</v>
      </c>
      <c r="I204" t="str">
        <f>'Club Growth'!AH82</f>
        <v>USD</v>
      </c>
      <c r="J204" s="38">
        <f>'Club Growth'!AI82</f>
        <v>0</v>
      </c>
      <c r="K204" s="38">
        <f>'Club Growth'!AJ82</f>
        <v>0</v>
      </c>
      <c r="L204" s="38">
        <f>'Club Growth'!AK82</f>
        <v>0</v>
      </c>
      <c r="M204" s="38">
        <f>'Club Growth'!AL82</f>
        <v>0</v>
      </c>
      <c r="N204" s="38">
        <f>'Club Growth'!AM82</f>
        <v>0</v>
      </c>
      <c r="O204" s="38">
        <f>'Club Growth'!AN82</f>
        <v>0</v>
      </c>
      <c r="P204" s="38">
        <f>'Club Growth'!AO82</f>
        <v>0</v>
      </c>
      <c r="Q204" s="38">
        <f>'Club Growth'!AP82</f>
        <v>0</v>
      </c>
      <c r="R204" s="38">
        <f>'Club Growth'!AQ82</f>
        <v>0</v>
      </c>
      <c r="S204" s="38">
        <f>'Club Growth'!AR82</f>
        <v>0</v>
      </c>
      <c r="T204" s="38">
        <f>'Club Growth'!AS82</f>
        <v>0</v>
      </c>
      <c r="U204" s="38">
        <f>'Club Growth'!AT82</f>
        <v>0</v>
      </c>
      <c r="V204" s="38">
        <f t="shared" si="3"/>
        <v>0</v>
      </c>
    </row>
    <row r="205" spans="1:22" x14ac:dyDescent="0.4">
      <c r="A205" t="str">
        <f>'Club Growth'!AA83</f>
        <v>Budget</v>
      </c>
      <c r="B205" t="str">
        <f>'Club Growth'!AB83</f>
        <v/>
      </c>
      <c r="C205">
        <f>'Club Growth'!AC83</f>
        <v>585</v>
      </c>
      <c r="D205" t="str">
        <f>'Club Growth'!AD83</f>
        <v>035</v>
      </c>
      <c r="E205" s="37"/>
      <c r="H205">
        <f>'Club Growth'!AG83</f>
        <v>110</v>
      </c>
      <c r="I205" t="str">
        <f>'Club Growth'!AH83</f>
        <v>USD</v>
      </c>
      <c r="J205" s="38">
        <f>'Club Growth'!AI83</f>
        <v>0</v>
      </c>
      <c r="K205" s="38">
        <f>'Club Growth'!AJ83</f>
        <v>0</v>
      </c>
      <c r="L205" s="38">
        <f>'Club Growth'!AK83</f>
        <v>0</v>
      </c>
      <c r="M205" s="38">
        <f>'Club Growth'!AL83</f>
        <v>0</v>
      </c>
      <c r="N205" s="38">
        <f>'Club Growth'!AM83</f>
        <v>0</v>
      </c>
      <c r="O205" s="38">
        <f>'Club Growth'!AN83</f>
        <v>0</v>
      </c>
      <c r="P205" s="38">
        <f>'Club Growth'!AO83</f>
        <v>0</v>
      </c>
      <c r="Q205" s="38">
        <f>'Club Growth'!AP83</f>
        <v>0</v>
      </c>
      <c r="R205" s="38">
        <f>'Club Growth'!AQ83</f>
        <v>0</v>
      </c>
      <c r="S205" s="38">
        <f>'Club Growth'!AR83</f>
        <v>0</v>
      </c>
      <c r="T205" s="38">
        <f>'Club Growth'!AS83</f>
        <v>0</v>
      </c>
      <c r="U205" s="38">
        <f>'Club Growth'!AT83</f>
        <v>0</v>
      </c>
      <c r="V205" s="38">
        <f t="shared" si="3"/>
        <v>0</v>
      </c>
    </row>
    <row r="206" spans="1:22" x14ac:dyDescent="0.4">
      <c r="A206" t="str">
        <f>'Club Growth'!AA84</f>
        <v>Budget</v>
      </c>
      <c r="B206" t="str">
        <f>'Club Growth'!AB84</f>
        <v/>
      </c>
      <c r="C206">
        <f>'Club Growth'!AC84</f>
        <v>585</v>
      </c>
      <c r="D206" t="str">
        <f>'Club Growth'!AD84</f>
        <v>035</v>
      </c>
      <c r="E206" s="37"/>
      <c r="H206">
        <f>'Club Growth'!AG84</f>
        <v>110</v>
      </c>
      <c r="I206" t="str">
        <f>'Club Growth'!AH84</f>
        <v>USD</v>
      </c>
      <c r="J206" s="38">
        <f>'Club Growth'!AI84</f>
        <v>0</v>
      </c>
      <c r="K206" s="38">
        <f>'Club Growth'!AJ84</f>
        <v>0</v>
      </c>
      <c r="L206" s="38">
        <f>'Club Growth'!AK84</f>
        <v>0</v>
      </c>
      <c r="M206" s="38">
        <f>'Club Growth'!AL84</f>
        <v>0</v>
      </c>
      <c r="N206" s="38">
        <f>'Club Growth'!AM84</f>
        <v>0</v>
      </c>
      <c r="O206" s="38">
        <f>'Club Growth'!AN84</f>
        <v>0</v>
      </c>
      <c r="P206" s="38">
        <f>'Club Growth'!AO84</f>
        <v>0</v>
      </c>
      <c r="Q206" s="38">
        <f>'Club Growth'!AP84</f>
        <v>0</v>
      </c>
      <c r="R206" s="38">
        <f>'Club Growth'!AQ84</f>
        <v>0</v>
      </c>
      <c r="S206" s="38">
        <f>'Club Growth'!AR84</f>
        <v>0</v>
      </c>
      <c r="T206" s="38">
        <f>'Club Growth'!AS84</f>
        <v>0</v>
      </c>
      <c r="U206" s="38">
        <f>'Club Growth'!AT84</f>
        <v>0</v>
      </c>
      <c r="V206" s="38">
        <f t="shared" si="3"/>
        <v>0</v>
      </c>
    </row>
    <row r="207" spans="1:22" x14ac:dyDescent="0.4">
      <c r="A207" t="str">
        <f>'Public Relations'!AA9</f>
        <v>Budget</v>
      </c>
      <c r="B207" t="str">
        <f>'Public Relations'!AB9</f>
        <v>7008-000000</v>
      </c>
      <c r="C207">
        <f>'Public Relations'!AC9</f>
        <v>601</v>
      </c>
      <c r="D207" s="37" t="str">
        <f>'Public Relations'!AD9</f>
        <v>035</v>
      </c>
      <c r="E207" s="37"/>
      <c r="H207">
        <f>'Public Relations'!AG9</f>
        <v>110</v>
      </c>
      <c r="I207" t="str">
        <f>'Public Relations'!AH9</f>
        <v>USD</v>
      </c>
      <c r="J207" s="38">
        <f>'Public Relations'!AI9</f>
        <v>0</v>
      </c>
      <c r="K207" s="38">
        <f>'Public Relations'!AJ9</f>
        <v>20</v>
      </c>
      <c r="L207" s="38">
        <f>'Public Relations'!AK9</f>
        <v>20</v>
      </c>
      <c r="M207" s="38">
        <f>'Public Relations'!AL9</f>
        <v>20</v>
      </c>
      <c r="N207" s="38">
        <f>'Public Relations'!AM9</f>
        <v>20</v>
      </c>
      <c r="O207" s="38">
        <f>'Public Relations'!AN9</f>
        <v>20</v>
      </c>
      <c r="P207" s="38">
        <f>'Public Relations'!AO9</f>
        <v>20</v>
      </c>
      <c r="Q207" s="38">
        <f>'Public Relations'!AP9</f>
        <v>20</v>
      </c>
      <c r="R207" s="38">
        <f>'Public Relations'!AQ9</f>
        <v>20</v>
      </c>
      <c r="S207" s="38">
        <f>'Public Relations'!AR9</f>
        <v>20</v>
      </c>
      <c r="T207" s="38">
        <f>'Public Relations'!AS9</f>
        <v>33</v>
      </c>
      <c r="U207" s="38">
        <f>'Public Relations'!AT9</f>
        <v>0</v>
      </c>
      <c r="V207" s="38">
        <f t="shared" ref="V207:V262" si="4">SUM(J207:U207)</f>
        <v>213</v>
      </c>
    </row>
    <row r="208" spans="1:22" x14ac:dyDescent="0.4">
      <c r="A208" t="str">
        <f>'Public Relations'!AA10</f>
        <v>Budget</v>
      </c>
      <c r="B208" t="str">
        <f>'Public Relations'!AB10</f>
        <v>7012-000000</v>
      </c>
      <c r="C208">
        <f>'Public Relations'!AC10</f>
        <v>601</v>
      </c>
      <c r="D208" s="37" t="str">
        <f>'Public Relations'!AD10</f>
        <v>035</v>
      </c>
      <c r="E208" s="37"/>
      <c r="H208">
        <f>'Public Relations'!AG10</f>
        <v>110</v>
      </c>
      <c r="I208" t="str">
        <f>'Public Relations'!AH10</f>
        <v>USD</v>
      </c>
      <c r="J208" s="38">
        <f>'Public Relations'!AI10</f>
        <v>0</v>
      </c>
      <c r="K208" s="38">
        <f>'Public Relations'!AJ10</f>
        <v>0</v>
      </c>
      <c r="L208" s="38">
        <f>'Public Relations'!AK10</f>
        <v>0</v>
      </c>
      <c r="M208" s="38">
        <f>'Public Relations'!AL10</f>
        <v>0</v>
      </c>
      <c r="N208" s="38">
        <f>'Public Relations'!AM10</f>
        <v>0</v>
      </c>
      <c r="O208" s="38">
        <f>'Public Relations'!AN10</f>
        <v>0</v>
      </c>
      <c r="P208" s="38">
        <f>'Public Relations'!AO10</f>
        <v>0</v>
      </c>
      <c r="Q208" s="38">
        <f>'Public Relations'!AP10</f>
        <v>0</v>
      </c>
      <c r="R208" s="38">
        <f>'Public Relations'!AQ10</f>
        <v>0</v>
      </c>
      <c r="S208" s="38">
        <f>'Public Relations'!AR10</f>
        <v>0</v>
      </c>
      <c r="T208" s="38">
        <f>'Public Relations'!AS10</f>
        <v>0</v>
      </c>
      <c r="U208" s="38">
        <f>'Public Relations'!AT10</f>
        <v>0</v>
      </c>
      <c r="V208" s="38">
        <f t="shared" si="4"/>
        <v>0</v>
      </c>
    </row>
    <row r="209" spans="1:22" x14ac:dyDescent="0.4">
      <c r="A209" t="str">
        <f>'Public Relations'!AA11</f>
        <v>Budget</v>
      </c>
      <c r="B209" t="str">
        <f>'Public Relations'!AB11</f>
        <v>7014-000000</v>
      </c>
      <c r="C209">
        <f>'Public Relations'!AC11</f>
        <v>601</v>
      </c>
      <c r="D209" s="37" t="str">
        <f>'Public Relations'!AD11</f>
        <v>035</v>
      </c>
      <c r="E209" s="37"/>
      <c r="H209">
        <f>'Public Relations'!AG11</f>
        <v>110</v>
      </c>
      <c r="I209" t="str">
        <f>'Public Relations'!AH11</f>
        <v>USD</v>
      </c>
      <c r="J209" s="38">
        <f>'Public Relations'!AI11</f>
        <v>0</v>
      </c>
      <c r="K209" s="38">
        <f>'Public Relations'!AJ11</f>
        <v>0</v>
      </c>
      <c r="L209" s="38">
        <f>'Public Relations'!AK11</f>
        <v>0</v>
      </c>
      <c r="M209" s="38">
        <f>'Public Relations'!AL11</f>
        <v>0</v>
      </c>
      <c r="N209" s="38">
        <f>'Public Relations'!AM11</f>
        <v>0</v>
      </c>
      <c r="O209" s="38">
        <f>'Public Relations'!AN11</f>
        <v>0</v>
      </c>
      <c r="P209" s="38">
        <f>'Public Relations'!AO11</f>
        <v>0</v>
      </c>
      <c r="Q209" s="38">
        <f>'Public Relations'!AP11</f>
        <v>0</v>
      </c>
      <c r="R209" s="38">
        <f>'Public Relations'!AQ11</f>
        <v>0</v>
      </c>
      <c r="S209" s="38">
        <f>'Public Relations'!AR11</f>
        <v>0</v>
      </c>
      <c r="T209" s="38">
        <f>'Public Relations'!AS11</f>
        <v>0</v>
      </c>
      <c r="U209" s="38">
        <f>'Public Relations'!AT11</f>
        <v>0</v>
      </c>
      <c r="V209" s="38">
        <f t="shared" si="4"/>
        <v>0</v>
      </c>
    </row>
    <row r="210" spans="1:22" x14ac:dyDescent="0.4">
      <c r="A210" t="str">
        <f>'Public Relations'!AA12</f>
        <v>Budget</v>
      </c>
      <c r="B210" t="str">
        <f>'Public Relations'!AB12</f>
        <v>7020-000000</v>
      </c>
      <c r="C210">
        <f>'Public Relations'!AC12</f>
        <v>601</v>
      </c>
      <c r="D210" s="37" t="str">
        <f>'Public Relations'!AD12</f>
        <v>035</v>
      </c>
      <c r="E210" s="37"/>
      <c r="H210">
        <f>'Public Relations'!AG12</f>
        <v>110</v>
      </c>
      <c r="I210" t="str">
        <f>'Public Relations'!AH12</f>
        <v>USD</v>
      </c>
      <c r="J210" s="38">
        <f>'Public Relations'!AI12</f>
        <v>0</v>
      </c>
      <c r="K210" s="38">
        <f>'Public Relations'!AJ12</f>
        <v>60</v>
      </c>
      <c r="L210" s="38">
        <f>'Public Relations'!AK12</f>
        <v>60</v>
      </c>
      <c r="M210" s="38">
        <f>'Public Relations'!AL12</f>
        <v>60</v>
      </c>
      <c r="N210" s="38">
        <f>'Public Relations'!AM12</f>
        <v>60</v>
      </c>
      <c r="O210" s="38">
        <f>'Public Relations'!AN12</f>
        <v>60</v>
      </c>
      <c r="P210" s="38">
        <f>'Public Relations'!AO12</f>
        <v>60</v>
      </c>
      <c r="Q210" s="38">
        <f>'Public Relations'!AP12</f>
        <v>60</v>
      </c>
      <c r="R210" s="38">
        <f>'Public Relations'!AQ12</f>
        <v>60</v>
      </c>
      <c r="S210" s="38">
        <f>'Public Relations'!AR12</f>
        <v>60</v>
      </c>
      <c r="T210" s="38">
        <f>'Public Relations'!AS12</f>
        <v>60</v>
      </c>
      <c r="U210" s="38">
        <f>'Public Relations'!AT12</f>
        <v>60</v>
      </c>
      <c r="V210" s="38">
        <f t="shared" si="4"/>
        <v>660</v>
      </c>
    </row>
    <row r="211" spans="1:22" x14ac:dyDescent="0.4">
      <c r="A211" t="str">
        <f>'Public Relations'!AA13</f>
        <v>Budget</v>
      </c>
      <c r="B211" t="str">
        <f>'Public Relations'!AB13</f>
        <v>7024-000000</v>
      </c>
      <c r="C211">
        <f>'Public Relations'!AC13</f>
        <v>601</v>
      </c>
      <c r="D211" s="37" t="str">
        <f>'Public Relations'!AD13</f>
        <v>035</v>
      </c>
      <c r="E211" s="37"/>
      <c r="H211">
        <f>'Public Relations'!AG13</f>
        <v>110</v>
      </c>
      <c r="I211" t="str">
        <f>'Public Relations'!AH13</f>
        <v>USD</v>
      </c>
      <c r="J211" s="38">
        <f>'Public Relations'!AI13</f>
        <v>50</v>
      </c>
      <c r="K211" s="38">
        <f>'Public Relations'!AJ13</f>
        <v>50</v>
      </c>
      <c r="L211" s="38">
        <f>'Public Relations'!AK13</f>
        <v>50</v>
      </c>
      <c r="M211" s="38">
        <f>'Public Relations'!AL13</f>
        <v>50</v>
      </c>
      <c r="N211" s="38">
        <f>'Public Relations'!AM13</f>
        <v>50</v>
      </c>
      <c r="O211" s="38">
        <f>'Public Relations'!AN13</f>
        <v>50</v>
      </c>
      <c r="P211" s="38">
        <f>'Public Relations'!AO13</f>
        <v>50</v>
      </c>
      <c r="Q211" s="38">
        <f>'Public Relations'!AP13</f>
        <v>50</v>
      </c>
      <c r="R211" s="38">
        <f>'Public Relations'!AQ13</f>
        <v>50</v>
      </c>
      <c r="S211" s="38">
        <f>'Public Relations'!AR13</f>
        <v>50</v>
      </c>
      <c r="T211" s="38">
        <f>'Public Relations'!AS13</f>
        <v>50</v>
      </c>
      <c r="U211" s="38">
        <f>'Public Relations'!AT13</f>
        <v>50</v>
      </c>
      <c r="V211" s="38">
        <f t="shared" si="4"/>
        <v>600</v>
      </c>
    </row>
    <row r="212" spans="1:22" x14ac:dyDescent="0.4">
      <c r="A212" t="str">
        <f>'Public Relations'!AA14</f>
        <v>Budget</v>
      </c>
      <c r="B212" t="str">
        <f>'Public Relations'!AB14</f>
        <v>7026-000000</v>
      </c>
      <c r="C212">
        <f>'Public Relations'!AC14</f>
        <v>601</v>
      </c>
      <c r="D212" s="37" t="str">
        <f>'Public Relations'!AD14</f>
        <v>035</v>
      </c>
      <c r="E212" s="37"/>
      <c r="H212">
        <f>'Public Relations'!AG14</f>
        <v>110</v>
      </c>
      <c r="I212" t="str">
        <f>'Public Relations'!AH14</f>
        <v>USD</v>
      </c>
      <c r="J212" s="38">
        <f>'Public Relations'!AI14</f>
        <v>60</v>
      </c>
      <c r="K212" s="38">
        <f>'Public Relations'!AJ14</f>
        <v>60</v>
      </c>
      <c r="L212" s="38">
        <f>'Public Relations'!AK14</f>
        <v>60</v>
      </c>
      <c r="M212" s="38">
        <f>'Public Relations'!AL14</f>
        <v>60</v>
      </c>
      <c r="N212" s="38">
        <f>'Public Relations'!AM14</f>
        <v>60</v>
      </c>
      <c r="O212" s="38">
        <f>'Public Relations'!AN14</f>
        <v>60</v>
      </c>
      <c r="P212" s="38">
        <f>'Public Relations'!AO14</f>
        <v>60</v>
      </c>
      <c r="Q212" s="38">
        <f>'Public Relations'!AP14</f>
        <v>60</v>
      </c>
      <c r="R212" s="38">
        <f>'Public Relations'!AQ14</f>
        <v>60</v>
      </c>
      <c r="S212" s="38">
        <f>'Public Relations'!AR14</f>
        <v>60</v>
      </c>
      <c r="T212" s="38">
        <f>'Public Relations'!AS14</f>
        <v>60</v>
      </c>
      <c r="U212" s="38">
        <f>'Public Relations'!AT14</f>
        <v>60</v>
      </c>
      <c r="V212" s="38">
        <f t="shared" si="4"/>
        <v>720</v>
      </c>
    </row>
    <row r="213" spans="1:22" x14ac:dyDescent="0.4">
      <c r="A213" t="str">
        <f>'Public Relations'!AA15</f>
        <v>Budget</v>
      </c>
      <c r="B213" t="str">
        <f>'Public Relations'!AB15</f>
        <v>7028-000000</v>
      </c>
      <c r="C213">
        <f>'Public Relations'!AC15</f>
        <v>601</v>
      </c>
      <c r="D213" s="37" t="str">
        <f>'Public Relations'!AD15</f>
        <v>035</v>
      </c>
      <c r="E213" s="37"/>
      <c r="H213">
        <f>'Public Relations'!AG15</f>
        <v>110</v>
      </c>
      <c r="I213" t="str">
        <f>'Public Relations'!AH15</f>
        <v>USD</v>
      </c>
      <c r="J213" s="38">
        <f>'Public Relations'!AI15</f>
        <v>0</v>
      </c>
      <c r="K213" s="38">
        <f>'Public Relations'!AJ15</f>
        <v>0</v>
      </c>
      <c r="L213" s="38">
        <f>'Public Relations'!AK15</f>
        <v>0</v>
      </c>
      <c r="M213" s="38">
        <f>'Public Relations'!AL15</f>
        <v>300</v>
      </c>
      <c r="N213" s="38">
        <f>'Public Relations'!AM15</f>
        <v>0</v>
      </c>
      <c r="O213" s="38">
        <f>'Public Relations'!AN15</f>
        <v>0</v>
      </c>
      <c r="P213" s="38">
        <f>'Public Relations'!AO15</f>
        <v>0</v>
      </c>
      <c r="Q213" s="38">
        <f>'Public Relations'!AP15</f>
        <v>0</v>
      </c>
      <c r="R213" s="38">
        <f>'Public Relations'!AQ15</f>
        <v>0</v>
      </c>
      <c r="S213" s="38">
        <f>'Public Relations'!AR15</f>
        <v>0</v>
      </c>
      <c r="T213" s="38">
        <f>'Public Relations'!AS15</f>
        <v>0</v>
      </c>
      <c r="U213" s="38">
        <f>'Public Relations'!AT15</f>
        <v>0</v>
      </c>
      <c r="V213" s="38">
        <f t="shared" si="4"/>
        <v>300</v>
      </c>
    </row>
    <row r="214" spans="1:22" x14ac:dyDescent="0.4">
      <c r="A214" t="str">
        <f>'Public Relations'!AA16</f>
        <v>Budget</v>
      </c>
      <c r="B214" t="str">
        <f>'Public Relations'!AB16</f>
        <v>7042-000000</v>
      </c>
      <c r="C214">
        <f>'Public Relations'!AC16</f>
        <v>601</v>
      </c>
      <c r="D214" s="37" t="str">
        <f>'Public Relations'!AD16</f>
        <v>035</v>
      </c>
      <c r="E214" s="37"/>
      <c r="H214">
        <f>'Public Relations'!AG16</f>
        <v>110</v>
      </c>
      <c r="I214" t="str">
        <f>'Public Relations'!AH16</f>
        <v>USD</v>
      </c>
      <c r="J214" s="38">
        <f>'Public Relations'!AI16</f>
        <v>0</v>
      </c>
      <c r="K214" s="38">
        <f>'Public Relations'!AJ16</f>
        <v>0</v>
      </c>
      <c r="L214" s="38">
        <f>'Public Relations'!AK16</f>
        <v>0</v>
      </c>
      <c r="M214" s="38">
        <f>'Public Relations'!AL16</f>
        <v>0</v>
      </c>
      <c r="N214" s="38">
        <f>'Public Relations'!AM16</f>
        <v>0</v>
      </c>
      <c r="O214" s="38">
        <f>'Public Relations'!AN16</f>
        <v>0</v>
      </c>
      <c r="P214" s="38">
        <f>'Public Relations'!AO16</f>
        <v>0</v>
      </c>
      <c r="Q214" s="38">
        <f>'Public Relations'!AP16</f>
        <v>0</v>
      </c>
      <c r="R214" s="38">
        <f>'Public Relations'!AQ16</f>
        <v>0</v>
      </c>
      <c r="S214" s="38">
        <f>'Public Relations'!AR16</f>
        <v>0</v>
      </c>
      <c r="T214" s="38">
        <f>'Public Relations'!AS16</f>
        <v>0</v>
      </c>
      <c r="U214" s="38">
        <f>'Public Relations'!AT16</f>
        <v>0</v>
      </c>
      <c r="V214" s="38">
        <f t="shared" si="4"/>
        <v>0</v>
      </c>
    </row>
    <row r="215" spans="1:22" x14ac:dyDescent="0.4">
      <c r="A215" t="str">
        <f>'Public Relations'!AA17</f>
        <v>Budget</v>
      </c>
      <c r="B215" t="str">
        <f>'Public Relations'!AB17</f>
        <v>7044-000000</v>
      </c>
      <c r="C215">
        <f>'Public Relations'!AC17</f>
        <v>601</v>
      </c>
      <c r="D215" s="37" t="str">
        <f>'Public Relations'!AD17</f>
        <v>035</v>
      </c>
      <c r="E215" s="37"/>
      <c r="H215">
        <f>'Public Relations'!AG17</f>
        <v>110</v>
      </c>
      <c r="I215" t="str">
        <f>'Public Relations'!AH17</f>
        <v>USD</v>
      </c>
      <c r="J215" s="38">
        <f>'Public Relations'!AI17</f>
        <v>0</v>
      </c>
      <c r="K215" s="38">
        <f>'Public Relations'!AJ17</f>
        <v>40</v>
      </c>
      <c r="L215" s="38">
        <f>'Public Relations'!AK17</f>
        <v>40</v>
      </c>
      <c r="M215" s="38">
        <f>'Public Relations'!AL17</f>
        <v>40</v>
      </c>
      <c r="N215" s="38">
        <f>'Public Relations'!AM17</f>
        <v>40</v>
      </c>
      <c r="O215" s="38">
        <f>'Public Relations'!AN17</f>
        <v>40</v>
      </c>
      <c r="P215" s="38">
        <f>'Public Relations'!AO17</f>
        <v>40</v>
      </c>
      <c r="Q215" s="38">
        <f>'Public Relations'!AP17</f>
        <v>40</v>
      </c>
      <c r="R215" s="38">
        <f>'Public Relations'!AQ17</f>
        <v>40</v>
      </c>
      <c r="S215" s="38">
        <f>'Public Relations'!AR17</f>
        <v>40</v>
      </c>
      <c r="T215" s="38">
        <f>'Public Relations'!AS17</f>
        <v>40</v>
      </c>
      <c r="U215" s="38">
        <f>'Public Relations'!AT17</f>
        <v>40</v>
      </c>
      <c r="V215" s="38">
        <f t="shared" si="4"/>
        <v>440</v>
      </c>
    </row>
    <row r="216" spans="1:22" x14ac:dyDescent="0.4">
      <c r="A216" t="str">
        <f>'Public Relations'!AA18</f>
        <v>Budget</v>
      </c>
      <c r="B216" t="str">
        <f>'Public Relations'!AB18</f>
        <v/>
      </c>
      <c r="C216">
        <f>'Public Relations'!AC18</f>
        <v>601</v>
      </c>
      <c r="D216" s="37" t="str">
        <f>'Public Relations'!AD18</f>
        <v>035</v>
      </c>
      <c r="E216" s="37"/>
      <c r="H216">
        <f>'Public Relations'!AG18</f>
        <v>110</v>
      </c>
      <c r="I216" t="str">
        <f>'Public Relations'!AH18</f>
        <v>USD</v>
      </c>
      <c r="J216" s="38">
        <f>'Public Relations'!AI18</f>
        <v>0</v>
      </c>
      <c r="K216" s="38">
        <f>'Public Relations'!AJ18</f>
        <v>0</v>
      </c>
      <c r="L216" s="38">
        <f>'Public Relations'!AK18</f>
        <v>0</v>
      </c>
      <c r="M216" s="38">
        <f>'Public Relations'!AL18</f>
        <v>0</v>
      </c>
      <c r="N216" s="38">
        <f>'Public Relations'!AM18</f>
        <v>0</v>
      </c>
      <c r="O216" s="38">
        <f>'Public Relations'!AN18</f>
        <v>0</v>
      </c>
      <c r="P216" s="38">
        <f>'Public Relations'!AO18</f>
        <v>0</v>
      </c>
      <c r="Q216" s="38">
        <f>'Public Relations'!AP18</f>
        <v>0</v>
      </c>
      <c r="R216" s="38">
        <f>'Public Relations'!AQ18</f>
        <v>0</v>
      </c>
      <c r="S216" s="38">
        <f>'Public Relations'!AR18</f>
        <v>0</v>
      </c>
      <c r="T216" s="38">
        <f>'Public Relations'!AS18</f>
        <v>0</v>
      </c>
      <c r="U216" s="38">
        <f>'Public Relations'!AT18</f>
        <v>0</v>
      </c>
      <c r="V216" s="38">
        <f t="shared" si="4"/>
        <v>0</v>
      </c>
    </row>
    <row r="217" spans="1:22" x14ac:dyDescent="0.4">
      <c r="A217" t="str">
        <f>'Public Relations'!AA19</f>
        <v>Budget</v>
      </c>
      <c r="B217" t="str">
        <f>'Public Relations'!AB19</f>
        <v/>
      </c>
      <c r="C217">
        <f>'Public Relations'!AC19</f>
        <v>601</v>
      </c>
      <c r="D217" s="37" t="str">
        <f>'Public Relations'!AD19</f>
        <v>035</v>
      </c>
      <c r="E217" s="37"/>
      <c r="H217">
        <f>'Public Relations'!AG19</f>
        <v>110</v>
      </c>
      <c r="I217" t="str">
        <f>'Public Relations'!AH19</f>
        <v>USD</v>
      </c>
      <c r="J217" s="38">
        <f>'Public Relations'!AI19</f>
        <v>0</v>
      </c>
      <c r="K217" s="38">
        <f>'Public Relations'!AJ19</f>
        <v>0</v>
      </c>
      <c r="L217" s="38">
        <f>'Public Relations'!AK19</f>
        <v>0</v>
      </c>
      <c r="M217" s="38">
        <f>'Public Relations'!AL19</f>
        <v>0</v>
      </c>
      <c r="N217" s="38">
        <f>'Public Relations'!AM19</f>
        <v>0</v>
      </c>
      <c r="O217" s="38">
        <f>'Public Relations'!AN19</f>
        <v>0</v>
      </c>
      <c r="P217" s="38">
        <f>'Public Relations'!AO19</f>
        <v>0</v>
      </c>
      <c r="Q217" s="38">
        <f>'Public Relations'!AP19</f>
        <v>0</v>
      </c>
      <c r="R217" s="38">
        <f>'Public Relations'!AQ19</f>
        <v>0</v>
      </c>
      <c r="S217" s="38">
        <f>'Public Relations'!AR19</f>
        <v>0</v>
      </c>
      <c r="T217" s="38">
        <f>'Public Relations'!AS19</f>
        <v>0</v>
      </c>
      <c r="U217" s="38">
        <f>'Public Relations'!AT19</f>
        <v>0</v>
      </c>
      <c r="V217" s="38">
        <f t="shared" si="4"/>
        <v>0</v>
      </c>
    </row>
    <row r="218" spans="1:22" x14ac:dyDescent="0.4">
      <c r="A218" t="str">
        <f>'Public Relations'!AA20</f>
        <v>Budget</v>
      </c>
      <c r="B218" t="str">
        <f>'Public Relations'!AB20</f>
        <v/>
      </c>
      <c r="C218">
        <f>'Public Relations'!AC20</f>
        <v>601</v>
      </c>
      <c r="D218" s="37" t="str">
        <f>'Public Relations'!AD20</f>
        <v>035</v>
      </c>
      <c r="E218" s="37"/>
      <c r="H218">
        <f>'Public Relations'!AG20</f>
        <v>110</v>
      </c>
      <c r="I218" t="str">
        <f>'Public Relations'!AH20</f>
        <v>USD</v>
      </c>
      <c r="J218" s="38">
        <f>'Public Relations'!AI20</f>
        <v>0</v>
      </c>
      <c r="K218" s="38">
        <f>'Public Relations'!AJ20</f>
        <v>0</v>
      </c>
      <c r="L218" s="38">
        <f>'Public Relations'!AK20</f>
        <v>0</v>
      </c>
      <c r="M218" s="38">
        <f>'Public Relations'!AL20</f>
        <v>0</v>
      </c>
      <c r="N218" s="38">
        <f>'Public Relations'!AM20</f>
        <v>0</v>
      </c>
      <c r="O218" s="38">
        <f>'Public Relations'!AN20</f>
        <v>0</v>
      </c>
      <c r="P218" s="38">
        <f>'Public Relations'!AO20</f>
        <v>0</v>
      </c>
      <c r="Q218" s="38">
        <f>'Public Relations'!AP20</f>
        <v>0</v>
      </c>
      <c r="R218" s="38">
        <f>'Public Relations'!AQ20</f>
        <v>0</v>
      </c>
      <c r="S218" s="38">
        <f>'Public Relations'!AR20</f>
        <v>0</v>
      </c>
      <c r="T218" s="38">
        <f>'Public Relations'!AS20</f>
        <v>0</v>
      </c>
      <c r="U218" s="38">
        <f>'Public Relations'!AT20</f>
        <v>0</v>
      </c>
      <c r="V218" s="38">
        <f t="shared" si="4"/>
        <v>0</v>
      </c>
    </row>
    <row r="219" spans="1:22" x14ac:dyDescent="0.4">
      <c r="A219" t="str">
        <f>'Public Relations'!AA21</f>
        <v>Budget</v>
      </c>
      <c r="B219" t="str">
        <f>'Public Relations'!AB21</f>
        <v/>
      </c>
      <c r="C219">
        <f>'Public Relations'!AC21</f>
        <v>601</v>
      </c>
      <c r="D219" s="37" t="str">
        <f>'Public Relations'!AD21</f>
        <v>035</v>
      </c>
      <c r="E219" s="37"/>
      <c r="H219">
        <f>'Public Relations'!AG21</f>
        <v>110</v>
      </c>
      <c r="I219" t="str">
        <f>'Public Relations'!AH21</f>
        <v>USD</v>
      </c>
      <c r="J219" s="38">
        <f>'Public Relations'!AI21</f>
        <v>0</v>
      </c>
      <c r="K219" s="38">
        <f>'Public Relations'!AJ21</f>
        <v>0</v>
      </c>
      <c r="L219" s="38">
        <f>'Public Relations'!AK21</f>
        <v>0</v>
      </c>
      <c r="M219" s="38">
        <f>'Public Relations'!AL21</f>
        <v>0</v>
      </c>
      <c r="N219" s="38">
        <f>'Public Relations'!AM21</f>
        <v>0</v>
      </c>
      <c r="O219" s="38">
        <f>'Public Relations'!AN21</f>
        <v>0</v>
      </c>
      <c r="P219" s="38">
        <f>'Public Relations'!AO21</f>
        <v>0</v>
      </c>
      <c r="Q219" s="38">
        <f>'Public Relations'!AP21</f>
        <v>0</v>
      </c>
      <c r="R219" s="38">
        <f>'Public Relations'!AQ21</f>
        <v>0</v>
      </c>
      <c r="S219" s="38">
        <f>'Public Relations'!AR21</f>
        <v>0</v>
      </c>
      <c r="T219" s="38">
        <f>'Public Relations'!AS21</f>
        <v>0</v>
      </c>
      <c r="U219" s="38">
        <f>'Public Relations'!AT21</f>
        <v>0</v>
      </c>
      <c r="V219" s="38">
        <f t="shared" si="4"/>
        <v>0</v>
      </c>
    </row>
    <row r="220" spans="1:22" x14ac:dyDescent="0.4">
      <c r="A220" t="str">
        <f>'Public Relations'!AA22</f>
        <v>Budget</v>
      </c>
      <c r="B220" t="str">
        <f>'Public Relations'!AB22</f>
        <v/>
      </c>
      <c r="C220">
        <f>'Public Relations'!AC22</f>
        <v>601</v>
      </c>
      <c r="D220" s="37" t="str">
        <f>'Public Relations'!AD22</f>
        <v>035</v>
      </c>
      <c r="E220" s="37"/>
      <c r="H220">
        <f>'Public Relations'!AG22</f>
        <v>110</v>
      </c>
      <c r="I220" t="str">
        <f>'Public Relations'!AH22</f>
        <v>USD</v>
      </c>
      <c r="J220" s="38">
        <f>'Public Relations'!AI22</f>
        <v>0</v>
      </c>
      <c r="K220" s="38">
        <f>'Public Relations'!AJ22</f>
        <v>0</v>
      </c>
      <c r="L220" s="38">
        <f>'Public Relations'!AK22</f>
        <v>0</v>
      </c>
      <c r="M220" s="38">
        <f>'Public Relations'!AL22</f>
        <v>0</v>
      </c>
      <c r="N220" s="38">
        <f>'Public Relations'!AM22</f>
        <v>0</v>
      </c>
      <c r="O220" s="38">
        <f>'Public Relations'!AN22</f>
        <v>0</v>
      </c>
      <c r="P220" s="38">
        <f>'Public Relations'!AO22</f>
        <v>0</v>
      </c>
      <c r="Q220" s="38">
        <f>'Public Relations'!AP22</f>
        <v>0</v>
      </c>
      <c r="R220" s="38">
        <f>'Public Relations'!AQ22</f>
        <v>0</v>
      </c>
      <c r="S220" s="38">
        <f>'Public Relations'!AR22</f>
        <v>0</v>
      </c>
      <c r="T220" s="38">
        <f>'Public Relations'!AS22</f>
        <v>0</v>
      </c>
      <c r="U220" s="38">
        <f>'Public Relations'!AT22</f>
        <v>0</v>
      </c>
      <c r="V220" s="38">
        <f t="shared" si="4"/>
        <v>0</v>
      </c>
    </row>
    <row r="221" spans="1:22" x14ac:dyDescent="0.4">
      <c r="A221" t="str">
        <f>'Public Relations'!AA23</f>
        <v>Budget</v>
      </c>
      <c r="B221" t="str">
        <f>'Public Relations'!AB23</f>
        <v/>
      </c>
      <c r="C221">
        <f>'Public Relations'!AC23</f>
        <v>601</v>
      </c>
      <c r="D221" s="37" t="str">
        <f>'Public Relations'!AD23</f>
        <v>035</v>
      </c>
      <c r="E221" s="37"/>
      <c r="H221">
        <f>'Public Relations'!AG23</f>
        <v>110</v>
      </c>
      <c r="I221" t="str">
        <f>'Public Relations'!AH23</f>
        <v>USD</v>
      </c>
      <c r="J221" s="38">
        <f>'Public Relations'!AI23</f>
        <v>0</v>
      </c>
      <c r="K221" s="38">
        <f>'Public Relations'!AJ23</f>
        <v>0</v>
      </c>
      <c r="L221" s="38">
        <f>'Public Relations'!AK23</f>
        <v>0</v>
      </c>
      <c r="M221" s="38">
        <f>'Public Relations'!AL23</f>
        <v>0</v>
      </c>
      <c r="N221" s="38">
        <f>'Public Relations'!AM23</f>
        <v>0</v>
      </c>
      <c r="O221" s="38">
        <f>'Public Relations'!AN23</f>
        <v>0</v>
      </c>
      <c r="P221" s="38">
        <f>'Public Relations'!AO23</f>
        <v>0</v>
      </c>
      <c r="Q221" s="38">
        <f>'Public Relations'!AP23</f>
        <v>0</v>
      </c>
      <c r="R221" s="38">
        <f>'Public Relations'!AQ23</f>
        <v>0</v>
      </c>
      <c r="S221" s="38">
        <f>'Public Relations'!AR23</f>
        <v>0</v>
      </c>
      <c r="T221" s="38">
        <f>'Public Relations'!AS23</f>
        <v>0</v>
      </c>
      <c r="U221" s="38">
        <f>'Public Relations'!AT23</f>
        <v>0</v>
      </c>
      <c r="V221" s="38">
        <f t="shared" si="4"/>
        <v>0</v>
      </c>
    </row>
    <row r="222" spans="1:22" x14ac:dyDescent="0.4">
      <c r="A222" t="str">
        <f>'Public Relations'!AA24</f>
        <v>Budget</v>
      </c>
      <c r="B222" t="str">
        <f>'Public Relations'!AB24</f>
        <v/>
      </c>
      <c r="C222">
        <f>'Public Relations'!AC24</f>
        <v>601</v>
      </c>
      <c r="D222" s="37" t="str">
        <f>'Public Relations'!AD24</f>
        <v>035</v>
      </c>
      <c r="E222" s="37"/>
      <c r="H222">
        <f>'Public Relations'!AG24</f>
        <v>110</v>
      </c>
      <c r="I222" t="str">
        <f>'Public Relations'!AH24</f>
        <v>USD</v>
      </c>
      <c r="J222" s="38">
        <f>'Public Relations'!AI24</f>
        <v>0</v>
      </c>
      <c r="K222" s="38">
        <f>'Public Relations'!AJ24</f>
        <v>0</v>
      </c>
      <c r="L222" s="38">
        <f>'Public Relations'!AK24</f>
        <v>0</v>
      </c>
      <c r="M222" s="38">
        <f>'Public Relations'!AL24</f>
        <v>0</v>
      </c>
      <c r="N222" s="38">
        <f>'Public Relations'!AM24</f>
        <v>0</v>
      </c>
      <c r="O222" s="38">
        <f>'Public Relations'!AN24</f>
        <v>0</v>
      </c>
      <c r="P222" s="38">
        <f>'Public Relations'!AO24</f>
        <v>0</v>
      </c>
      <c r="Q222" s="38">
        <f>'Public Relations'!AP24</f>
        <v>0</v>
      </c>
      <c r="R222" s="38">
        <f>'Public Relations'!AQ24</f>
        <v>0</v>
      </c>
      <c r="S222" s="38">
        <f>'Public Relations'!AR24</f>
        <v>0</v>
      </c>
      <c r="T222" s="38">
        <f>'Public Relations'!AS24</f>
        <v>0</v>
      </c>
      <c r="U222" s="38">
        <f>'Public Relations'!AT24</f>
        <v>0</v>
      </c>
      <c r="V222" s="38">
        <f t="shared" si="4"/>
        <v>0</v>
      </c>
    </row>
    <row r="223" spans="1:22" x14ac:dyDescent="0.4">
      <c r="A223" t="str">
        <f>'Public Relations'!AA25</f>
        <v>Budget</v>
      </c>
      <c r="B223" t="str">
        <f>'Public Relations'!AB25</f>
        <v/>
      </c>
      <c r="C223">
        <f>'Public Relations'!AC25</f>
        <v>601</v>
      </c>
      <c r="D223" s="37" t="str">
        <f>'Public Relations'!AD25</f>
        <v>035</v>
      </c>
      <c r="E223" s="37"/>
      <c r="H223">
        <f>'Public Relations'!AG25</f>
        <v>110</v>
      </c>
      <c r="I223" t="str">
        <f>'Public Relations'!AH25</f>
        <v>USD</v>
      </c>
      <c r="J223" s="38">
        <f>'Public Relations'!AI25</f>
        <v>0</v>
      </c>
      <c r="K223" s="38">
        <f>'Public Relations'!AJ25</f>
        <v>0</v>
      </c>
      <c r="L223" s="38">
        <f>'Public Relations'!AK25</f>
        <v>0</v>
      </c>
      <c r="M223" s="38">
        <f>'Public Relations'!AL25</f>
        <v>0</v>
      </c>
      <c r="N223" s="38">
        <f>'Public Relations'!AM25</f>
        <v>0</v>
      </c>
      <c r="O223" s="38">
        <f>'Public Relations'!AN25</f>
        <v>0</v>
      </c>
      <c r="P223" s="38">
        <f>'Public Relations'!AO25</f>
        <v>0</v>
      </c>
      <c r="Q223" s="38">
        <f>'Public Relations'!AP25</f>
        <v>0</v>
      </c>
      <c r="R223" s="38">
        <f>'Public Relations'!AQ25</f>
        <v>0</v>
      </c>
      <c r="S223" s="38">
        <f>'Public Relations'!AR25</f>
        <v>0</v>
      </c>
      <c r="T223" s="38">
        <f>'Public Relations'!AS25</f>
        <v>0</v>
      </c>
      <c r="U223" s="38">
        <f>'Public Relations'!AT25</f>
        <v>0</v>
      </c>
      <c r="V223" s="38">
        <f t="shared" si="4"/>
        <v>0</v>
      </c>
    </row>
    <row r="224" spans="1:22" x14ac:dyDescent="0.4">
      <c r="A224" t="str">
        <f>'Public Relations'!AA26</f>
        <v>Budget</v>
      </c>
      <c r="B224" t="str">
        <f>'Public Relations'!AB26</f>
        <v/>
      </c>
      <c r="C224">
        <f>'Public Relations'!AC26</f>
        <v>601</v>
      </c>
      <c r="D224" s="37" t="str">
        <f>'Public Relations'!AD26</f>
        <v>035</v>
      </c>
      <c r="E224" s="37"/>
      <c r="H224">
        <f>'Public Relations'!AG26</f>
        <v>110</v>
      </c>
      <c r="I224" t="str">
        <f>'Public Relations'!AH26</f>
        <v>USD</v>
      </c>
      <c r="J224" s="38">
        <f>'Public Relations'!AI26</f>
        <v>0</v>
      </c>
      <c r="K224" s="38">
        <f>'Public Relations'!AJ26</f>
        <v>0</v>
      </c>
      <c r="L224" s="38">
        <f>'Public Relations'!AK26</f>
        <v>0</v>
      </c>
      <c r="M224" s="38">
        <f>'Public Relations'!AL26</f>
        <v>0</v>
      </c>
      <c r="N224" s="38">
        <f>'Public Relations'!AM26</f>
        <v>0</v>
      </c>
      <c r="O224" s="38">
        <f>'Public Relations'!AN26</f>
        <v>0</v>
      </c>
      <c r="P224" s="38">
        <f>'Public Relations'!AO26</f>
        <v>0</v>
      </c>
      <c r="Q224" s="38">
        <f>'Public Relations'!AP26</f>
        <v>0</v>
      </c>
      <c r="R224" s="38">
        <f>'Public Relations'!AQ26</f>
        <v>0</v>
      </c>
      <c r="S224" s="38">
        <f>'Public Relations'!AR26</f>
        <v>0</v>
      </c>
      <c r="T224" s="38">
        <f>'Public Relations'!AS26</f>
        <v>0</v>
      </c>
      <c r="U224" s="38">
        <f>'Public Relations'!AT26</f>
        <v>0</v>
      </c>
      <c r="V224" s="38">
        <f t="shared" si="4"/>
        <v>0</v>
      </c>
    </row>
    <row r="225" spans="1:22" x14ac:dyDescent="0.4">
      <c r="A225" t="str">
        <f>'Public Relations'!AA27</f>
        <v>Budget</v>
      </c>
      <c r="B225" t="str">
        <f>'Public Relations'!AB27</f>
        <v/>
      </c>
      <c r="C225">
        <f>'Public Relations'!AC27</f>
        <v>601</v>
      </c>
      <c r="D225" s="37" t="str">
        <f>'Public Relations'!AD27</f>
        <v>035</v>
      </c>
      <c r="E225" s="37"/>
      <c r="H225">
        <f>'Public Relations'!AG27</f>
        <v>110</v>
      </c>
      <c r="I225" t="str">
        <f>'Public Relations'!AH27</f>
        <v>USD</v>
      </c>
      <c r="J225" s="38">
        <f>'Public Relations'!AI27</f>
        <v>0</v>
      </c>
      <c r="K225" s="38">
        <f>'Public Relations'!AJ27</f>
        <v>0</v>
      </c>
      <c r="L225" s="38">
        <f>'Public Relations'!AK27</f>
        <v>0</v>
      </c>
      <c r="M225" s="38">
        <f>'Public Relations'!AL27</f>
        <v>0</v>
      </c>
      <c r="N225" s="38">
        <f>'Public Relations'!AM27</f>
        <v>0</v>
      </c>
      <c r="O225" s="38">
        <f>'Public Relations'!AN27</f>
        <v>0</v>
      </c>
      <c r="P225" s="38">
        <f>'Public Relations'!AO27</f>
        <v>0</v>
      </c>
      <c r="Q225" s="38">
        <f>'Public Relations'!AP27</f>
        <v>0</v>
      </c>
      <c r="R225" s="38">
        <f>'Public Relations'!AQ27</f>
        <v>0</v>
      </c>
      <c r="S225" s="38">
        <f>'Public Relations'!AR27</f>
        <v>0</v>
      </c>
      <c r="T225" s="38">
        <f>'Public Relations'!AS27</f>
        <v>0</v>
      </c>
      <c r="U225" s="38">
        <f>'Public Relations'!AT27</f>
        <v>0</v>
      </c>
      <c r="V225" s="38">
        <f t="shared" si="4"/>
        <v>0</v>
      </c>
    </row>
    <row r="226" spans="1:22" x14ac:dyDescent="0.4">
      <c r="A226" t="str">
        <f>'Education and Training'!AA9</f>
        <v>Budget</v>
      </c>
      <c r="B226" t="str">
        <f>'Education and Training'!AB9</f>
        <v>6025-000000</v>
      </c>
      <c r="C226">
        <f>'Education and Training'!AC9</f>
        <v>799</v>
      </c>
      <c r="D226" s="37" t="str">
        <f>'Education and Training'!AD9</f>
        <v>035</v>
      </c>
      <c r="E226" s="37"/>
      <c r="H226">
        <f>'Education and Training'!AG9</f>
        <v>110</v>
      </c>
      <c r="I226" t="str">
        <f>'Education and Training'!AH9</f>
        <v>USD</v>
      </c>
      <c r="J226" s="38">
        <f>'Education and Training'!AI9</f>
        <v>0</v>
      </c>
      <c r="K226" s="38">
        <f>'Education and Training'!AJ9</f>
        <v>0</v>
      </c>
      <c r="L226" s="38">
        <f>'Education and Training'!AK9</f>
        <v>0</v>
      </c>
      <c r="M226" s="38">
        <f>'Education and Training'!AL9</f>
        <v>0</v>
      </c>
      <c r="N226" s="38">
        <f>'Education and Training'!AM9</f>
        <v>0</v>
      </c>
      <c r="O226" s="38">
        <f>'Education and Training'!AN9</f>
        <v>0</v>
      </c>
      <c r="P226" s="38">
        <f>'Education and Training'!AO9</f>
        <v>0</v>
      </c>
      <c r="Q226" s="38">
        <f>'Education and Training'!AP9</f>
        <v>0</v>
      </c>
      <c r="R226" s="38">
        <f>'Education and Training'!AQ9</f>
        <v>0</v>
      </c>
      <c r="S226" s="38">
        <f>'Education and Training'!AR9</f>
        <v>0</v>
      </c>
      <c r="T226" s="38">
        <f>'Education and Training'!AS9</f>
        <v>0</v>
      </c>
      <c r="U226" s="38">
        <f>'Education and Training'!AT9</f>
        <v>0</v>
      </c>
      <c r="V226" s="38">
        <f t="shared" si="4"/>
        <v>0</v>
      </c>
    </row>
    <row r="227" spans="1:22" x14ac:dyDescent="0.4">
      <c r="A227" t="str">
        <f>'Education and Training'!AA10</f>
        <v>Budget</v>
      </c>
      <c r="B227" t="str">
        <f>'Education and Training'!AB10</f>
        <v>6050-000000</v>
      </c>
      <c r="C227">
        <f>'Education and Training'!AC10</f>
        <v>799</v>
      </c>
      <c r="D227" s="37" t="str">
        <f>'Education and Training'!AD10</f>
        <v>035</v>
      </c>
      <c r="E227" s="37"/>
      <c r="H227">
        <f>'Education and Training'!AG10</f>
        <v>110</v>
      </c>
      <c r="I227" t="str">
        <f>'Education and Training'!AH10</f>
        <v>USD</v>
      </c>
      <c r="J227" s="38">
        <f>'Education and Training'!AI10</f>
        <v>0</v>
      </c>
      <c r="K227" s="38">
        <f>'Education and Training'!AJ10</f>
        <v>0</v>
      </c>
      <c r="L227" s="38">
        <f>'Education and Training'!AK10</f>
        <v>0</v>
      </c>
      <c r="M227" s="38">
        <f>'Education and Training'!AL10</f>
        <v>0</v>
      </c>
      <c r="N227" s="38">
        <f>'Education and Training'!AM10</f>
        <v>0</v>
      </c>
      <c r="O227" s="38">
        <f>'Education and Training'!AN10</f>
        <v>0</v>
      </c>
      <c r="P227" s="38">
        <f>'Education and Training'!AO10</f>
        <v>0</v>
      </c>
      <c r="Q227" s="38">
        <f>'Education and Training'!AP10</f>
        <v>0</v>
      </c>
      <c r="R227" s="38">
        <f>'Education and Training'!AQ10</f>
        <v>0</v>
      </c>
      <c r="S227" s="38">
        <f>'Education and Training'!AR10</f>
        <v>0</v>
      </c>
      <c r="T227" s="38">
        <f>'Education and Training'!AS10</f>
        <v>0</v>
      </c>
      <c r="U227" s="38">
        <f>'Education and Training'!AT10</f>
        <v>0</v>
      </c>
      <c r="V227" s="38">
        <f t="shared" si="4"/>
        <v>0</v>
      </c>
    </row>
    <row r="228" spans="1:22" x14ac:dyDescent="0.4">
      <c r="A228" t="str">
        <f>'Education and Training'!AA11</f>
        <v>Budget</v>
      </c>
      <c r="B228" t="str">
        <f>'Education and Training'!AB11</f>
        <v>6055-000000</v>
      </c>
      <c r="C228">
        <f>'Education and Training'!AC11</f>
        <v>799</v>
      </c>
      <c r="D228" s="37" t="str">
        <f>'Education and Training'!AD11</f>
        <v>035</v>
      </c>
      <c r="E228" s="37"/>
      <c r="H228">
        <f>'Education and Training'!AG11</f>
        <v>110</v>
      </c>
      <c r="I228" t="str">
        <f>'Education and Training'!AH11</f>
        <v>USD</v>
      </c>
      <c r="J228" s="38">
        <f>'Education and Training'!AI11</f>
        <v>0</v>
      </c>
      <c r="K228" s="38">
        <f>'Education and Training'!AJ11</f>
        <v>0</v>
      </c>
      <c r="L228" s="38">
        <f>'Education and Training'!AK11</f>
        <v>0</v>
      </c>
      <c r="M228" s="38">
        <f>'Education and Training'!AL11</f>
        <v>0</v>
      </c>
      <c r="N228" s="38">
        <f>'Education and Training'!AM11</f>
        <v>0</v>
      </c>
      <c r="O228" s="38">
        <f>'Education and Training'!AN11</f>
        <v>0</v>
      </c>
      <c r="P228" s="38">
        <f>'Education and Training'!AO11</f>
        <v>0</v>
      </c>
      <c r="Q228" s="38">
        <f>'Education and Training'!AP11</f>
        <v>0</v>
      </c>
      <c r="R228" s="38">
        <f>'Education and Training'!AQ11</f>
        <v>0</v>
      </c>
      <c r="S228" s="38">
        <f>'Education and Training'!AR11</f>
        <v>0</v>
      </c>
      <c r="T228" s="38">
        <f>'Education and Training'!AS11</f>
        <v>0</v>
      </c>
      <c r="U228" s="38">
        <f>'Education and Training'!AT11</f>
        <v>0</v>
      </c>
      <c r="V228" s="38">
        <f t="shared" si="4"/>
        <v>0</v>
      </c>
    </row>
    <row r="229" spans="1:22" x14ac:dyDescent="0.4">
      <c r="A229" t="str">
        <f>'Education and Training'!AA12</f>
        <v>Budget</v>
      </c>
      <c r="B229" t="str">
        <f>'Education and Training'!AB12</f>
        <v>6060-000000</v>
      </c>
      <c r="C229">
        <f>'Education and Training'!AC12</f>
        <v>799</v>
      </c>
      <c r="D229" s="37" t="str">
        <f>'Education and Training'!AD12</f>
        <v>035</v>
      </c>
      <c r="E229" s="37"/>
      <c r="H229">
        <f>'Education and Training'!AG12</f>
        <v>110</v>
      </c>
      <c r="I229" t="str">
        <f>'Education and Training'!AH12</f>
        <v>USD</v>
      </c>
      <c r="J229" s="38">
        <f>'Education and Training'!AI12</f>
        <v>0</v>
      </c>
      <c r="K229" s="38">
        <f>'Education and Training'!AJ12</f>
        <v>0</v>
      </c>
      <c r="L229" s="38">
        <f>'Education and Training'!AK12</f>
        <v>0</v>
      </c>
      <c r="M229" s="38">
        <f>'Education and Training'!AL12</f>
        <v>0</v>
      </c>
      <c r="N229" s="38">
        <f>'Education and Training'!AM12</f>
        <v>0</v>
      </c>
      <c r="O229" s="38">
        <f>'Education and Training'!AN12</f>
        <v>0</v>
      </c>
      <c r="P229" s="38">
        <f>'Education and Training'!AO12</f>
        <v>0</v>
      </c>
      <c r="Q229" s="38">
        <f>'Education and Training'!AP12</f>
        <v>0</v>
      </c>
      <c r="R229" s="38">
        <f>'Education and Training'!AQ12</f>
        <v>0</v>
      </c>
      <c r="S229" s="38">
        <f>'Education and Training'!AR12</f>
        <v>0</v>
      </c>
      <c r="T229" s="38">
        <f>'Education and Training'!AS12</f>
        <v>0</v>
      </c>
      <c r="U229" s="38">
        <f>'Education and Training'!AT12</f>
        <v>0</v>
      </c>
      <c r="V229" s="38">
        <f t="shared" si="4"/>
        <v>0</v>
      </c>
    </row>
    <row r="230" spans="1:22" x14ac:dyDescent="0.4">
      <c r="A230" t="str">
        <f>'Education and Training'!AA13</f>
        <v>Budget</v>
      </c>
      <c r="B230" t="str">
        <f>'Education and Training'!AB13</f>
        <v>6030-000000</v>
      </c>
      <c r="C230">
        <f>'Education and Training'!AC13</f>
        <v>799</v>
      </c>
      <c r="D230" s="37" t="str">
        <f>'Education and Training'!AD13</f>
        <v>035</v>
      </c>
      <c r="E230" s="37"/>
      <c r="H230">
        <f>'Education and Training'!AG13</f>
        <v>110</v>
      </c>
      <c r="I230" t="str">
        <f>'Education and Training'!AH13</f>
        <v>USD</v>
      </c>
      <c r="J230" s="38">
        <f>'Education and Training'!AI13</f>
        <v>0</v>
      </c>
      <c r="K230" s="38">
        <f>'Education and Training'!AJ13</f>
        <v>0</v>
      </c>
      <c r="L230" s="38">
        <f>'Education and Training'!AK13</f>
        <v>0</v>
      </c>
      <c r="M230" s="38">
        <f>'Education and Training'!AL13</f>
        <v>0</v>
      </c>
      <c r="N230" s="38">
        <f>'Education and Training'!AM13</f>
        <v>0</v>
      </c>
      <c r="O230" s="38">
        <f>'Education and Training'!AN13</f>
        <v>0</v>
      </c>
      <c r="P230" s="38">
        <f>'Education and Training'!AO13</f>
        <v>0</v>
      </c>
      <c r="Q230" s="38">
        <f>'Education and Training'!AP13</f>
        <v>0</v>
      </c>
      <c r="R230" s="38">
        <f>'Education and Training'!AQ13</f>
        <v>0</v>
      </c>
      <c r="S230" s="38">
        <f>'Education and Training'!AR13</f>
        <v>0</v>
      </c>
      <c r="T230" s="38">
        <f>'Education and Training'!AS13</f>
        <v>0</v>
      </c>
      <c r="U230" s="38">
        <f>'Education and Training'!AT13</f>
        <v>0</v>
      </c>
      <c r="V230" s="38">
        <f t="shared" si="4"/>
        <v>0</v>
      </c>
    </row>
    <row r="231" spans="1:22" x14ac:dyDescent="0.4">
      <c r="A231" t="str">
        <f>'Education and Training'!AA14</f>
        <v>Budget</v>
      </c>
      <c r="B231" t="str">
        <f>'Education and Training'!AB14</f>
        <v>6035-000000</v>
      </c>
      <c r="C231">
        <f>'Education and Training'!AC14</f>
        <v>799</v>
      </c>
      <c r="D231" s="37" t="str">
        <f>'Education and Training'!AD14</f>
        <v>035</v>
      </c>
      <c r="E231" s="37"/>
      <c r="H231">
        <f>'Education and Training'!AG14</f>
        <v>110</v>
      </c>
      <c r="I231" t="str">
        <f>'Education and Training'!AH14</f>
        <v>USD</v>
      </c>
      <c r="J231" s="38">
        <f>'Education and Training'!AI14</f>
        <v>0</v>
      </c>
      <c r="K231" s="38">
        <f>'Education and Training'!AJ14</f>
        <v>0</v>
      </c>
      <c r="L231" s="38">
        <f>'Education and Training'!AK14</f>
        <v>0</v>
      </c>
      <c r="M231" s="38">
        <f>'Education and Training'!AL14</f>
        <v>0</v>
      </c>
      <c r="N231" s="38">
        <f>'Education and Training'!AM14</f>
        <v>0</v>
      </c>
      <c r="O231" s="38">
        <f>'Education and Training'!AN14</f>
        <v>0</v>
      </c>
      <c r="P231" s="38">
        <f>'Education and Training'!AO14</f>
        <v>0</v>
      </c>
      <c r="Q231" s="38">
        <f>'Education and Training'!AP14</f>
        <v>0</v>
      </c>
      <c r="R231" s="38">
        <f>'Education and Training'!AQ14</f>
        <v>0</v>
      </c>
      <c r="S231" s="38">
        <f>'Education and Training'!AR14</f>
        <v>0</v>
      </c>
      <c r="T231" s="38">
        <f>'Education and Training'!AS14</f>
        <v>0</v>
      </c>
      <c r="U231" s="38">
        <f>'Education and Training'!AT14</f>
        <v>0</v>
      </c>
      <c r="V231" s="38">
        <f t="shared" si="4"/>
        <v>0</v>
      </c>
    </row>
    <row r="232" spans="1:22" x14ac:dyDescent="0.4">
      <c r="A232" t="str">
        <f>'Education and Training'!AA15</f>
        <v>Budget</v>
      </c>
      <c r="B232" t="str">
        <f>'Education and Training'!AB15</f>
        <v>6010-000000</v>
      </c>
      <c r="C232">
        <f>'Education and Training'!AC15</f>
        <v>799</v>
      </c>
      <c r="D232" s="37" t="str">
        <f>'Education and Training'!AD15</f>
        <v>035</v>
      </c>
      <c r="E232" s="37"/>
      <c r="H232">
        <f>'Education and Training'!AG15</f>
        <v>110</v>
      </c>
      <c r="I232" t="str">
        <f>'Education and Training'!AH15</f>
        <v>USD</v>
      </c>
      <c r="J232" s="38">
        <f>'Education and Training'!AI15</f>
        <v>0</v>
      </c>
      <c r="K232" s="38">
        <f>'Education and Training'!AJ15</f>
        <v>0</v>
      </c>
      <c r="L232" s="38">
        <f>'Education and Training'!AK15</f>
        <v>0</v>
      </c>
      <c r="M232" s="38">
        <f>'Education and Training'!AL15</f>
        <v>0</v>
      </c>
      <c r="N232" s="38">
        <f>'Education and Training'!AM15</f>
        <v>0</v>
      </c>
      <c r="O232" s="38">
        <f>'Education and Training'!AN15</f>
        <v>0</v>
      </c>
      <c r="P232" s="38">
        <f>'Education and Training'!AO15</f>
        <v>0</v>
      </c>
      <c r="Q232" s="38">
        <f>'Education and Training'!AP15</f>
        <v>0</v>
      </c>
      <c r="R232" s="38">
        <f>'Education and Training'!AQ15</f>
        <v>0</v>
      </c>
      <c r="S232" s="38">
        <f>'Education and Training'!AR15</f>
        <v>0</v>
      </c>
      <c r="T232" s="38">
        <f>'Education and Training'!AS15</f>
        <v>0</v>
      </c>
      <c r="U232" s="38">
        <f>'Education and Training'!AT15</f>
        <v>0</v>
      </c>
      <c r="V232" s="38">
        <f t="shared" si="4"/>
        <v>0</v>
      </c>
    </row>
    <row r="233" spans="1:22" x14ac:dyDescent="0.4">
      <c r="A233" t="str">
        <f>'Education and Training'!AA16</f>
        <v>Budget</v>
      </c>
      <c r="B233" t="str">
        <f>'Education and Training'!AB16</f>
        <v>6020-000000</v>
      </c>
      <c r="C233">
        <f>'Education and Training'!AC16</f>
        <v>799</v>
      </c>
      <c r="D233" s="37" t="str">
        <f>'Education and Training'!AD16</f>
        <v>035</v>
      </c>
      <c r="E233" s="37"/>
      <c r="H233">
        <f>'Education and Training'!AG16</f>
        <v>110</v>
      </c>
      <c r="I233" t="str">
        <f>'Education and Training'!AH16</f>
        <v>USD</v>
      </c>
      <c r="J233" s="38">
        <f>'Education and Training'!AI16</f>
        <v>0</v>
      </c>
      <c r="K233" s="38">
        <f>'Education and Training'!AJ16</f>
        <v>0</v>
      </c>
      <c r="L233" s="38">
        <f>'Education and Training'!AK16</f>
        <v>0</v>
      </c>
      <c r="M233" s="38">
        <f>'Education and Training'!AL16</f>
        <v>0</v>
      </c>
      <c r="N233" s="38">
        <f>'Education and Training'!AM16</f>
        <v>0</v>
      </c>
      <c r="O233" s="38">
        <f>'Education and Training'!AN16</f>
        <v>0</v>
      </c>
      <c r="P233" s="38">
        <f>'Education and Training'!AO16</f>
        <v>0</v>
      </c>
      <c r="Q233" s="38">
        <f>'Education and Training'!AP16</f>
        <v>0</v>
      </c>
      <c r="R233" s="38">
        <f>'Education and Training'!AQ16</f>
        <v>0</v>
      </c>
      <c r="S233" s="38">
        <f>'Education and Training'!AR16</f>
        <v>0</v>
      </c>
      <c r="T233" s="38">
        <f>'Education and Training'!AS16</f>
        <v>0</v>
      </c>
      <c r="U233" s="38">
        <f>'Education and Training'!AT16</f>
        <v>0</v>
      </c>
      <c r="V233" s="38">
        <f t="shared" si="4"/>
        <v>0</v>
      </c>
    </row>
    <row r="234" spans="1:22" x14ac:dyDescent="0.4">
      <c r="A234" t="str">
        <f>'Education and Training'!AA21</f>
        <v>Budget</v>
      </c>
      <c r="B234" t="str">
        <f>'Education and Training'!AB21</f>
        <v>7006-000000</v>
      </c>
      <c r="C234">
        <f>'Education and Training'!AC21</f>
        <v>701</v>
      </c>
      <c r="D234" s="37" t="str">
        <f>'Education and Training'!AD21</f>
        <v>035</v>
      </c>
      <c r="E234" s="37"/>
      <c r="H234">
        <f>'Education and Training'!AG21</f>
        <v>110</v>
      </c>
      <c r="I234" t="str">
        <f>'Education and Training'!AH21</f>
        <v>USD</v>
      </c>
      <c r="J234" s="38">
        <f>'Education and Training'!AI21</f>
        <v>0</v>
      </c>
      <c r="K234" s="38">
        <f>'Education and Training'!AJ21</f>
        <v>0</v>
      </c>
      <c r="L234" s="38">
        <f>'Education and Training'!AK21</f>
        <v>0</v>
      </c>
      <c r="M234" s="38">
        <f>'Education and Training'!AL21</f>
        <v>0</v>
      </c>
      <c r="N234" s="38">
        <f>'Education and Training'!AM21</f>
        <v>0</v>
      </c>
      <c r="O234" s="38">
        <f>'Education and Training'!AN21</f>
        <v>0</v>
      </c>
      <c r="P234" s="38">
        <f>'Education and Training'!AO21</f>
        <v>0</v>
      </c>
      <c r="Q234" s="38">
        <f>'Education and Training'!AP21</f>
        <v>0</v>
      </c>
      <c r="R234" s="38">
        <f>'Education and Training'!AQ21</f>
        <v>0</v>
      </c>
      <c r="S234" s="38">
        <f>'Education and Training'!AR21</f>
        <v>0</v>
      </c>
      <c r="T234" s="38">
        <f>'Education and Training'!AS21</f>
        <v>0</v>
      </c>
      <c r="U234" s="38">
        <f>'Education and Training'!AT21</f>
        <v>0</v>
      </c>
      <c r="V234" s="38">
        <f t="shared" si="4"/>
        <v>0</v>
      </c>
    </row>
    <row r="235" spans="1:22" x14ac:dyDescent="0.4">
      <c r="A235" t="str">
        <f>'Education and Training'!AA22</f>
        <v>Budget</v>
      </c>
      <c r="B235" t="str">
        <f>'Education and Training'!AB22</f>
        <v>7008-000000</v>
      </c>
      <c r="C235">
        <f>'Education and Training'!AC22</f>
        <v>701</v>
      </c>
      <c r="D235" s="37" t="str">
        <f>'Education and Training'!AD22</f>
        <v>035</v>
      </c>
      <c r="E235" s="37"/>
      <c r="H235">
        <f>'Education and Training'!AG22</f>
        <v>110</v>
      </c>
      <c r="I235" t="str">
        <f>'Education and Training'!AH22</f>
        <v>USD</v>
      </c>
      <c r="J235" s="38">
        <f>'Education and Training'!AI22</f>
        <v>0</v>
      </c>
      <c r="K235" s="38">
        <f>'Education and Training'!AJ22</f>
        <v>0</v>
      </c>
      <c r="L235" s="38">
        <f>'Education and Training'!AK22</f>
        <v>0</v>
      </c>
      <c r="M235" s="38">
        <f>'Education and Training'!AL22</f>
        <v>0</v>
      </c>
      <c r="N235" s="38">
        <f>'Education and Training'!AM22</f>
        <v>0</v>
      </c>
      <c r="O235" s="38">
        <f>'Education and Training'!AN22</f>
        <v>0</v>
      </c>
      <c r="P235" s="38">
        <f>'Education and Training'!AO22</f>
        <v>0</v>
      </c>
      <c r="Q235" s="38">
        <f>'Education and Training'!AP22</f>
        <v>0</v>
      </c>
      <c r="R235" s="38">
        <f>'Education and Training'!AQ22</f>
        <v>0</v>
      </c>
      <c r="S235" s="38">
        <f>'Education and Training'!AR22</f>
        <v>0</v>
      </c>
      <c r="T235" s="38">
        <f>'Education and Training'!AS22</f>
        <v>0</v>
      </c>
      <c r="U235" s="38">
        <f>'Education and Training'!AT22</f>
        <v>0</v>
      </c>
      <c r="V235" s="38">
        <f t="shared" si="4"/>
        <v>0</v>
      </c>
    </row>
    <row r="236" spans="1:22" x14ac:dyDescent="0.4">
      <c r="A236" t="str">
        <f>'Education and Training'!AA23</f>
        <v>Budget</v>
      </c>
      <c r="B236" t="str">
        <f>'Education and Training'!AB23</f>
        <v>7010-000000</v>
      </c>
      <c r="C236">
        <f>'Education and Training'!AC23</f>
        <v>701</v>
      </c>
      <c r="D236" s="37" t="str">
        <f>'Education and Training'!AD23</f>
        <v>035</v>
      </c>
      <c r="E236" s="37"/>
      <c r="H236">
        <f>'Education and Training'!AG23</f>
        <v>110</v>
      </c>
      <c r="I236" t="str">
        <f>'Education and Training'!AH23</f>
        <v>USD</v>
      </c>
      <c r="J236" s="38">
        <f>'Education and Training'!AI23</f>
        <v>0</v>
      </c>
      <c r="K236" s="38">
        <f>'Education and Training'!AJ23</f>
        <v>0</v>
      </c>
      <c r="L236" s="38">
        <f>'Education and Training'!AK23</f>
        <v>0</v>
      </c>
      <c r="M236" s="38">
        <f>'Education and Training'!AL23</f>
        <v>0</v>
      </c>
      <c r="N236" s="38">
        <f>'Education and Training'!AM23</f>
        <v>0</v>
      </c>
      <c r="O236" s="38">
        <f>'Education and Training'!AN23</f>
        <v>0</v>
      </c>
      <c r="P236" s="38">
        <f>'Education and Training'!AO23</f>
        <v>0</v>
      </c>
      <c r="Q236" s="38">
        <f>'Education and Training'!AP23</f>
        <v>0</v>
      </c>
      <c r="R236" s="38">
        <f>'Education and Training'!AQ23</f>
        <v>0</v>
      </c>
      <c r="S236" s="38">
        <f>'Education and Training'!AR23</f>
        <v>0</v>
      </c>
      <c r="T236" s="38">
        <f>'Education and Training'!AS23</f>
        <v>0</v>
      </c>
      <c r="U236" s="38">
        <f>'Education and Training'!AT23</f>
        <v>0</v>
      </c>
      <c r="V236" s="38">
        <f t="shared" si="4"/>
        <v>0</v>
      </c>
    </row>
    <row r="237" spans="1:22" x14ac:dyDescent="0.4">
      <c r="A237" t="str">
        <f>'Education and Training'!AA24</f>
        <v>Budget</v>
      </c>
      <c r="B237" t="str">
        <f>'Education and Training'!AB24</f>
        <v>7080-000000</v>
      </c>
      <c r="C237">
        <f>'Education and Training'!AC24</f>
        <v>701</v>
      </c>
      <c r="D237" s="37" t="str">
        <f>'Education and Training'!AD24</f>
        <v>035</v>
      </c>
      <c r="E237" s="37"/>
      <c r="H237">
        <f>'Education and Training'!AG24</f>
        <v>110</v>
      </c>
      <c r="I237" t="str">
        <f>'Education and Training'!AH24</f>
        <v>USD</v>
      </c>
      <c r="J237" s="38">
        <f>'Education and Training'!AI24</f>
        <v>0</v>
      </c>
      <c r="K237" s="38">
        <f>'Education and Training'!AJ24</f>
        <v>0</v>
      </c>
      <c r="L237" s="38">
        <f>'Education and Training'!AK24</f>
        <v>0</v>
      </c>
      <c r="M237" s="38">
        <f>'Education and Training'!AL24</f>
        <v>0</v>
      </c>
      <c r="N237" s="38">
        <f>'Education and Training'!AM24</f>
        <v>0</v>
      </c>
      <c r="O237" s="38">
        <f>'Education and Training'!AN24</f>
        <v>0</v>
      </c>
      <c r="P237" s="38">
        <f>'Education and Training'!AO24</f>
        <v>0</v>
      </c>
      <c r="Q237" s="38">
        <f>'Education and Training'!AP24</f>
        <v>0</v>
      </c>
      <c r="R237" s="38">
        <f>'Education and Training'!AQ24</f>
        <v>0</v>
      </c>
      <c r="S237" s="38">
        <f>'Education and Training'!AR24</f>
        <v>0</v>
      </c>
      <c r="T237" s="38">
        <f>'Education and Training'!AS24</f>
        <v>0</v>
      </c>
      <c r="U237" s="38">
        <f>'Education and Training'!AT24</f>
        <v>0</v>
      </c>
      <c r="V237" s="38">
        <f t="shared" si="4"/>
        <v>0</v>
      </c>
    </row>
    <row r="238" spans="1:22" x14ac:dyDescent="0.4">
      <c r="A238" t="str">
        <f>'Education and Training'!AA25</f>
        <v>Budget</v>
      </c>
      <c r="B238" t="str">
        <f>'Education and Training'!AB25</f>
        <v>7082-000000</v>
      </c>
      <c r="C238">
        <f>'Education and Training'!AC25</f>
        <v>701</v>
      </c>
      <c r="D238" s="37" t="str">
        <f>'Education and Training'!AD25</f>
        <v>035</v>
      </c>
      <c r="E238" s="37"/>
      <c r="H238">
        <f>'Education and Training'!AG25</f>
        <v>110</v>
      </c>
      <c r="I238" t="str">
        <f>'Education and Training'!AH25</f>
        <v>USD</v>
      </c>
      <c r="J238" s="38">
        <f>'Education and Training'!AI25</f>
        <v>0</v>
      </c>
      <c r="K238" s="38">
        <f>'Education and Training'!AJ25</f>
        <v>0</v>
      </c>
      <c r="L238" s="38">
        <f>'Education and Training'!AK25</f>
        <v>0</v>
      </c>
      <c r="M238" s="38">
        <f>'Education and Training'!AL25</f>
        <v>0</v>
      </c>
      <c r="N238" s="38">
        <f>'Education and Training'!AM25</f>
        <v>0</v>
      </c>
      <c r="O238" s="38">
        <f>'Education and Training'!AN25</f>
        <v>0</v>
      </c>
      <c r="P238" s="38">
        <f>'Education and Training'!AO25</f>
        <v>0</v>
      </c>
      <c r="Q238" s="38">
        <f>'Education and Training'!AP25</f>
        <v>0</v>
      </c>
      <c r="R238" s="38">
        <f>'Education and Training'!AQ25</f>
        <v>0</v>
      </c>
      <c r="S238" s="38">
        <f>'Education and Training'!AR25</f>
        <v>0</v>
      </c>
      <c r="T238" s="38">
        <f>'Education and Training'!AS25</f>
        <v>1000</v>
      </c>
      <c r="U238" s="38">
        <f>'Education and Training'!AT25</f>
        <v>0</v>
      </c>
      <c r="V238" s="38">
        <f t="shared" si="4"/>
        <v>1000</v>
      </c>
    </row>
    <row r="239" spans="1:22" x14ac:dyDescent="0.4">
      <c r="A239" t="str">
        <f>'Education and Training'!AA26</f>
        <v>Budget</v>
      </c>
      <c r="B239" t="str">
        <f>'Education and Training'!AB26</f>
        <v/>
      </c>
      <c r="C239">
        <f>'Education and Training'!AC26</f>
        <v>701</v>
      </c>
      <c r="D239" s="37" t="str">
        <f>'Education and Training'!AD26</f>
        <v>035</v>
      </c>
      <c r="E239" s="37"/>
      <c r="H239">
        <f>'Education and Training'!AG26</f>
        <v>110</v>
      </c>
      <c r="I239" t="str">
        <f>'Education and Training'!AH26</f>
        <v>USD</v>
      </c>
      <c r="J239" s="38">
        <f>'Education and Training'!AI26</f>
        <v>0</v>
      </c>
      <c r="K239" s="38">
        <f>'Education and Training'!AJ26</f>
        <v>0</v>
      </c>
      <c r="L239" s="38">
        <f>'Education and Training'!AK26</f>
        <v>0</v>
      </c>
      <c r="M239" s="38">
        <f>'Education and Training'!AL26</f>
        <v>0</v>
      </c>
      <c r="N239" s="38">
        <f>'Education and Training'!AM26</f>
        <v>0</v>
      </c>
      <c r="O239" s="38">
        <f>'Education and Training'!AN26</f>
        <v>0</v>
      </c>
      <c r="P239" s="38">
        <f>'Education and Training'!AO26</f>
        <v>0</v>
      </c>
      <c r="Q239" s="38">
        <f>'Education and Training'!AP26</f>
        <v>0</v>
      </c>
      <c r="R239" s="38">
        <f>'Education and Training'!AQ26</f>
        <v>0</v>
      </c>
      <c r="S239" s="38">
        <f>'Education and Training'!AR26</f>
        <v>0</v>
      </c>
      <c r="T239" s="38">
        <f>'Education and Training'!AS26</f>
        <v>0</v>
      </c>
      <c r="U239" s="38">
        <f>'Education and Training'!AT26</f>
        <v>0</v>
      </c>
      <c r="V239" s="38">
        <f t="shared" si="4"/>
        <v>0</v>
      </c>
    </row>
    <row r="240" spans="1:22" x14ac:dyDescent="0.4">
      <c r="A240" t="str">
        <f>'Education and Training'!AA27</f>
        <v>Budget</v>
      </c>
      <c r="B240" t="str">
        <f>'Education and Training'!AB27</f>
        <v/>
      </c>
      <c r="C240">
        <f>'Education and Training'!AC27</f>
        <v>701</v>
      </c>
      <c r="D240" s="37" t="str">
        <f>'Education and Training'!AD27</f>
        <v>035</v>
      </c>
      <c r="E240" s="37"/>
      <c r="H240">
        <f>'Education and Training'!AG27</f>
        <v>110</v>
      </c>
      <c r="I240" t="str">
        <f>'Education and Training'!AH27</f>
        <v>USD</v>
      </c>
      <c r="J240" s="38">
        <f>'Education and Training'!AI27</f>
        <v>0</v>
      </c>
      <c r="K240" s="38">
        <f>'Education and Training'!AJ27</f>
        <v>0</v>
      </c>
      <c r="L240" s="38">
        <f>'Education and Training'!AK27</f>
        <v>0</v>
      </c>
      <c r="M240" s="38">
        <f>'Education and Training'!AL27</f>
        <v>0</v>
      </c>
      <c r="N240" s="38">
        <f>'Education and Training'!AM27</f>
        <v>0</v>
      </c>
      <c r="O240" s="38">
        <f>'Education and Training'!AN27</f>
        <v>0</v>
      </c>
      <c r="P240" s="38">
        <f>'Education and Training'!AO27</f>
        <v>0</v>
      </c>
      <c r="Q240" s="38">
        <f>'Education and Training'!AP27</f>
        <v>0</v>
      </c>
      <c r="R240" s="38">
        <f>'Education and Training'!AQ27</f>
        <v>0</v>
      </c>
      <c r="S240" s="38">
        <f>'Education and Training'!AR27</f>
        <v>0</v>
      </c>
      <c r="T240" s="38">
        <f>'Education and Training'!AS27</f>
        <v>0</v>
      </c>
      <c r="U240" s="38">
        <f>'Education and Training'!AT27</f>
        <v>0</v>
      </c>
      <c r="V240" s="38">
        <f t="shared" si="4"/>
        <v>0</v>
      </c>
    </row>
    <row r="241" spans="1:22" x14ac:dyDescent="0.4">
      <c r="A241" t="str">
        <f>'Education and Training'!AA28</f>
        <v>Budget</v>
      </c>
      <c r="B241" t="str">
        <f>'Education and Training'!AB28</f>
        <v/>
      </c>
      <c r="C241">
        <f>'Education and Training'!AC28</f>
        <v>701</v>
      </c>
      <c r="D241" s="37" t="str">
        <f>'Education and Training'!AD28</f>
        <v>035</v>
      </c>
      <c r="E241" s="37"/>
      <c r="H241">
        <f>'Education and Training'!AG28</f>
        <v>110</v>
      </c>
      <c r="I241" t="str">
        <f>'Education and Training'!AH28</f>
        <v>USD</v>
      </c>
      <c r="J241" s="38">
        <f>'Education and Training'!AI28</f>
        <v>0</v>
      </c>
      <c r="K241" s="38">
        <f>'Education and Training'!AJ28</f>
        <v>0</v>
      </c>
      <c r="L241" s="38">
        <f>'Education and Training'!AK28</f>
        <v>0</v>
      </c>
      <c r="M241" s="38">
        <f>'Education and Training'!AL28</f>
        <v>0</v>
      </c>
      <c r="N241" s="38">
        <f>'Education and Training'!AM28</f>
        <v>0</v>
      </c>
      <c r="O241" s="38">
        <f>'Education and Training'!AN28</f>
        <v>0</v>
      </c>
      <c r="P241" s="38">
        <f>'Education and Training'!AO28</f>
        <v>0</v>
      </c>
      <c r="Q241" s="38">
        <f>'Education and Training'!AP28</f>
        <v>0</v>
      </c>
      <c r="R241" s="38">
        <f>'Education and Training'!AQ28</f>
        <v>0</v>
      </c>
      <c r="S241" s="38">
        <f>'Education and Training'!AR28</f>
        <v>0</v>
      </c>
      <c r="T241" s="38">
        <f>'Education and Training'!AS28</f>
        <v>0</v>
      </c>
      <c r="U241" s="38">
        <f>'Education and Training'!AT28</f>
        <v>0</v>
      </c>
      <c r="V241" s="38">
        <f t="shared" si="4"/>
        <v>0</v>
      </c>
    </row>
    <row r="242" spans="1:22" x14ac:dyDescent="0.4">
      <c r="A242" t="str">
        <f>'Education and Training'!AA29</f>
        <v>Budget</v>
      </c>
      <c r="B242" t="str">
        <f>'Education and Training'!AB29</f>
        <v/>
      </c>
      <c r="C242">
        <f>'Education and Training'!AC29</f>
        <v>701</v>
      </c>
      <c r="D242" s="37" t="str">
        <f>'Education and Training'!AD29</f>
        <v>035</v>
      </c>
      <c r="E242" s="37"/>
      <c r="H242">
        <f>'Education and Training'!AG29</f>
        <v>110</v>
      </c>
      <c r="I242" t="str">
        <f>'Education and Training'!AH29</f>
        <v>USD</v>
      </c>
      <c r="J242" s="38">
        <f>'Education and Training'!AI29</f>
        <v>0</v>
      </c>
      <c r="K242" s="38">
        <f>'Education and Training'!AJ29</f>
        <v>0</v>
      </c>
      <c r="L242" s="38">
        <f>'Education and Training'!AK29</f>
        <v>0</v>
      </c>
      <c r="M242" s="38">
        <f>'Education and Training'!AL29</f>
        <v>0</v>
      </c>
      <c r="N242" s="38">
        <f>'Education and Training'!AM29</f>
        <v>0</v>
      </c>
      <c r="O242" s="38">
        <f>'Education and Training'!AN29</f>
        <v>0</v>
      </c>
      <c r="P242" s="38">
        <f>'Education and Training'!AO29</f>
        <v>0</v>
      </c>
      <c r="Q242" s="38">
        <f>'Education and Training'!AP29</f>
        <v>0</v>
      </c>
      <c r="R242" s="38">
        <f>'Education and Training'!AQ29</f>
        <v>0</v>
      </c>
      <c r="S242" s="38">
        <f>'Education and Training'!AR29</f>
        <v>0</v>
      </c>
      <c r="T242" s="38">
        <f>'Education and Training'!AS29</f>
        <v>0</v>
      </c>
      <c r="U242" s="38">
        <f>'Education and Training'!AT29</f>
        <v>0</v>
      </c>
      <c r="V242" s="38">
        <f t="shared" si="4"/>
        <v>0</v>
      </c>
    </row>
    <row r="243" spans="1:22" x14ac:dyDescent="0.4">
      <c r="A243" t="str">
        <f>'Education and Training'!AA34</f>
        <v>Budget</v>
      </c>
      <c r="B243" t="str">
        <f>'Education and Training'!AB34</f>
        <v>7006-000000</v>
      </c>
      <c r="C243">
        <f>'Education and Training'!AC34</f>
        <v>702</v>
      </c>
      <c r="D243" s="37" t="str">
        <f>'Education and Training'!AD34</f>
        <v>035</v>
      </c>
      <c r="E243" s="37"/>
      <c r="H243">
        <f>'Education and Training'!AG34</f>
        <v>110</v>
      </c>
      <c r="I243" t="str">
        <f>'Education and Training'!AH34</f>
        <v>USD</v>
      </c>
      <c r="J243" s="38">
        <f>'Education and Training'!AI34</f>
        <v>0</v>
      </c>
      <c r="K243" s="38">
        <f>'Education and Training'!AJ34</f>
        <v>0</v>
      </c>
      <c r="L243" s="38">
        <f>'Education and Training'!AK34</f>
        <v>0</v>
      </c>
      <c r="M243" s="38">
        <f>'Education and Training'!AL34</f>
        <v>0</v>
      </c>
      <c r="N243" s="38">
        <f>'Education and Training'!AM34</f>
        <v>0</v>
      </c>
      <c r="O243" s="38">
        <f>'Education and Training'!AN34</f>
        <v>0</v>
      </c>
      <c r="P243" s="38">
        <f>'Education and Training'!AO34</f>
        <v>0</v>
      </c>
      <c r="Q243" s="38">
        <f>'Education and Training'!AP34</f>
        <v>0</v>
      </c>
      <c r="R243" s="38">
        <f>'Education and Training'!AQ34</f>
        <v>0</v>
      </c>
      <c r="S243" s="38">
        <f>'Education and Training'!AR34</f>
        <v>0</v>
      </c>
      <c r="T243" s="38">
        <f>'Education and Training'!AS34</f>
        <v>500</v>
      </c>
      <c r="U243" s="38">
        <f>'Education and Training'!AT34</f>
        <v>0</v>
      </c>
      <c r="V243" s="38">
        <f t="shared" si="4"/>
        <v>500</v>
      </c>
    </row>
    <row r="244" spans="1:22" x14ac:dyDescent="0.4">
      <c r="A244" t="str">
        <f>'Education and Training'!AA35</f>
        <v>Budget</v>
      </c>
      <c r="B244" t="str">
        <f>'Education and Training'!AB35</f>
        <v>7010-000000</v>
      </c>
      <c r="C244">
        <f>'Education and Training'!AC35</f>
        <v>702</v>
      </c>
      <c r="D244" s="37" t="str">
        <f>'Education and Training'!AD35</f>
        <v>035</v>
      </c>
      <c r="E244" s="37"/>
      <c r="H244">
        <f>'Education and Training'!AG35</f>
        <v>110</v>
      </c>
      <c r="I244" t="str">
        <f>'Education and Training'!AH35</f>
        <v>USD</v>
      </c>
      <c r="J244" s="38">
        <f>'Education and Training'!AI35</f>
        <v>0</v>
      </c>
      <c r="K244" s="38">
        <f>'Education and Training'!AJ35</f>
        <v>0</v>
      </c>
      <c r="L244" s="38">
        <f>'Education and Training'!AK35</f>
        <v>0</v>
      </c>
      <c r="M244" s="38">
        <f>'Education and Training'!AL35</f>
        <v>0</v>
      </c>
      <c r="N244" s="38">
        <f>'Education and Training'!AM35</f>
        <v>0</v>
      </c>
      <c r="O244" s="38">
        <f>'Education and Training'!AN35</f>
        <v>0</v>
      </c>
      <c r="P244" s="38">
        <f>'Education and Training'!AO35</f>
        <v>0</v>
      </c>
      <c r="Q244" s="38">
        <f>'Education and Training'!AP35</f>
        <v>0</v>
      </c>
      <c r="R244" s="38">
        <f>'Education and Training'!AQ35</f>
        <v>0</v>
      </c>
      <c r="S244" s="38">
        <f>'Education and Training'!AR35</f>
        <v>0</v>
      </c>
      <c r="T244" s="38">
        <f>'Education and Training'!AS35</f>
        <v>0</v>
      </c>
      <c r="U244" s="38">
        <f>'Education and Training'!AT35</f>
        <v>0</v>
      </c>
      <c r="V244" s="38">
        <f t="shared" si="4"/>
        <v>0</v>
      </c>
    </row>
    <row r="245" spans="1:22" x14ac:dyDescent="0.4">
      <c r="A245" t="str">
        <f>'Education and Training'!AA36</f>
        <v>Budget</v>
      </c>
      <c r="B245" t="str">
        <f>'Education and Training'!AB36</f>
        <v>7014-000000</v>
      </c>
      <c r="C245">
        <f>'Education and Training'!AC36</f>
        <v>702</v>
      </c>
      <c r="D245" s="37" t="str">
        <f>'Education and Training'!AD36</f>
        <v>035</v>
      </c>
      <c r="E245" s="37"/>
      <c r="H245">
        <f>'Education and Training'!AG36</f>
        <v>110</v>
      </c>
      <c r="I245" t="str">
        <f>'Education and Training'!AH36</f>
        <v>USD</v>
      </c>
      <c r="J245" s="38">
        <f>'Education and Training'!AI36</f>
        <v>0</v>
      </c>
      <c r="K245" s="38">
        <f>'Education and Training'!AJ36</f>
        <v>0</v>
      </c>
      <c r="L245" s="38">
        <f>'Education and Training'!AK36</f>
        <v>0</v>
      </c>
      <c r="M245" s="38">
        <f>'Education and Training'!AL36</f>
        <v>0</v>
      </c>
      <c r="N245" s="38">
        <f>'Education and Training'!AM36</f>
        <v>0</v>
      </c>
      <c r="O245" s="38">
        <f>'Education and Training'!AN36</f>
        <v>0</v>
      </c>
      <c r="P245" s="38">
        <f>'Education and Training'!AO36</f>
        <v>0</v>
      </c>
      <c r="Q245" s="38">
        <f>'Education and Training'!AP36</f>
        <v>0</v>
      </c>
      <c r="R245" s="38">
        <f>'Education and Training'!AQ36</f>
        <v>0</v>
      </c>
      <c r="S245" s="38">
        <f>'Education and Training'!AR36</f>
        <v>0</v>
      </c>
      <c r="T245" s="38">
        <f>'Education and Training'!AS36</f>
        <v>0</v>
      </c>
      <c r="U245" s="38">
        <f>'Education and Training'!AT36</f>
        <v>0</v>
      </c>
      <c r="V245" s="38">
        <f t="shared" si="4"/>
        <v>0</v>
      </c>
    </row>
    <row r="246" spans="1:22" x14ac:dyDescent="0.4">
      <c r="A246" t="str">
        <f>'Education and Training'!AA37</f>
        <v>Budget</v>
      </c>
      <c r="B246" t="str">
        <f>'Education and Training'!AB37</f>
        <v>7042-000000</v>
      </c>
      <c r="C246">
        <f>'Education and Training'!AC37</f>
        <v>702</v>
      </c>
      <c r="D246" s="37" t="str">
        <f>'Education and Training'!AD37</f>
        <v>035</v>
      </c>
      <c r="E246" s="37"/>
      <c r="H246">
        <f>'Education and Training'!AG37</f>
        <v>110</v>
      </c>
      <c r="I246" t="str">
        <f>'Education and Training'!AH37</f>
        <v>USD</v>
      </c>
      <c r="J246" s="38">
        <f>'Education and Training'!AI37</f>
        <v>0</v>
      </c>
      <c r="K246" s="38">
        <f>'Education and Training'!AJ37</f>
        <v>0</v>
      </c>
      <c r="L246" s="38">
        <f>'Education and Training'!AK37</f>
        <v>0</v>
      </c>
      <c r="M246" s="38">
        <f>'Education and Training'!AL37</f>
        <v>0</v>
      </c>
      <c r="N246" s="38">
        <f>'Education and Training'!AM37</f>
        <v>0</v>
      </c>
      <c r="O246" s="38">
        <f>'Education and Training'!AN37</f>
        <v>0</v>
      </c>
      <c r="P246" s="38">
        <f>'Education and Training'!AO37</f>
        <v>0</v>
      </c>
      <c r="Q246" s="38">
        <f>'Education and Training'!AP37</f>
        <v>0</v>
      </c>
      <c r="R246" s="38">
        <f>'Education and Training'!AQ37</f>
        <v>0</v>
      </c>
      <c r="S246" s="38">
        <f>'Education and Training'!AR37</f>
        <v>0</v>
      </c>
      <c r="T246" s="38">
        <f>'Education and Training'!AS37</f>
        <v>0</v>
      </c>
      <c r="U246" s="38">
        <f>'Education and Training'!AT37</f>
        <v>0</v>
      </c>
      <c r="V246" s="38">
        <f t="shared" si="4"/>
        <v>0</v>
      </c>
    </row>
    <row r="247" spans="1:22" x14ac:dyDescent="0.4">
      <c r="A247" t="str">
        <f>'Education and Training'!AA38</f>
        <v>Budget</v>
      </c>
      <c r="B247" t="str">
        <f>'Education and Training'!AB38</f>
        <v/>
      </c>
      <c r="C247">
        <f>'Education and Training'!AC38</f>
        <v>702</v>
      </c>
      <c r="D247" s="37" t="str">
        <f>'Education and Training'!AD38</f>
        <v>035</v>
      </c>
      <c r="E247" s="37"/>
      <c r="H247">
        <f>'Education and Training'!AG38</f>
        <v>110</v>
      </c>
      <c r="I247" t="str">
        <f>'Education and Training'!AH38</f>
        <v>USD</v>
      </c>
      <c r="J247" s="38">
        <f>'Education and Training'!AI38</f>
        <v>0</v>
      </c>
      <c r="K247" s="38">
        <f>'Education and Training'!AJ38</f>
        <v>0</v>
      </c>
      <c r="L247" s="38">
        <f>'Education and Training'!AK38</f>
        <v>0</v>
      </c>
      <c r="M247" s="38">
        <f>'Education and Training'!AL38</f>
        <v>0</v>
      </c>
      <c r="N247" s="38">
        <f>'Education and Training'!AM38</f>
        <v>0</v>
      </c>
      <c r="O247" s="38">
        <f>'Education and Training'!AN38</f>
        <v>0</v>
      </c>
      <c r="P247" s="38">
        <f>'Education and Training'!AO38</f>
        <v>0</v>
      </c>
      <c r="Q247" s="38">
        <f>'Education and Training'!AP38</f>
        <v>0</v>
      </c>
      <c r="R247" s="38">
        <f>'Education and Training'!AQ38</f>
        <v>0</v>
      </c>
      <c r="S247" s="38">
        <f>'Education and Training'!AR38</f>
        <v>0</v>
      </c>
      <c r="T247" s="38">
        <f>'Education and Training'!AS38</f>
        <v>0</v>
      </c>
      <c r="U247" s="38">
        <f>'Education and Training'!AT38</f>
        <v>0</v>
      </c>
      <c r="V247" s="38">
        <f t="shared" si="4"/>
        <v>0</v>
      </c>
    </row>
    <row r="248" spans="1:22" x14ac:dyDescent="0.4">
      <c r="A248" t="str">
        <f>'Education and Training'!AA39</f>
        <v>Budget</v>
      </c>
      <c r="B248" t="str">
        <f>'Education and Training'!AB39</f>
        <v/>
      </c>
      <c r="C248">
        <f>'Education and Training'!AC39</f>
        <v>702</v>
      </c>
      <c r="D248" s="37" t="str">
        <f>'Education and Training'!AD39</f>
        <v>035</v>
      </c>
      <c r="E248" s="37"/>
      <c r="H248">
        <f>'Education and Training'!AG39</f>
        <v>110</v>
      </c>
      <c r="I248" t="str">
        <f>'Education and Training'!AH39</f>
        <v>USD</v>
      </c>
      <c r="J248" s="38">
        <f>'Education and Training'!AI39</f>
        <v>0</v>
      </c>
      <c r="K248" s="38">
        <f>'Education and Training'!AJ39</f>
        <v>0</v>
      </c>
      <c r="L248" s="38">
        <f>'Education and Training'!AK39</f>
        <v>0</v>
      </c>
      <c r="M248" s="38">
        <f>'Education and Training'!AL39</f>
        <v>0</v>
      </c>
      <c r="N248" s="38">
        <f>'Education and Training'!AM39</f>
        <v>0</v>
      </c>
      <c r="O248" s="38">
        <f>'Education and Training'!AN39</f>
        <v>0</v>
      </c>
      <c r="P248" s="38">
        <f>'Education and Training'!AO39</f>
        <v>0</v>
      </c>
      <c r="Q248" s="38">
        <f>'Education and Training'!AP39</f>
        <v>0</v>
      </c>
      <c r="R248" s="38">
        <f>'Education and Training'!AQ39</f>
        <v>0</v>
      </c>
      <c r="S248" s="38">
        <f>'Education and Training'!AR39</f>
        <v>0</v>
      </c>
      <c r="T248" s="38">
        <f>'Education and Training'!AS39</f>
        <v>0</v>
      </c>
      <c r="U248" s="38">
        <f>'Education and Training'!AT39</f>
        <v>0</v>
      </c>
      <c r="V248" s="38">
        <f t="shared" si="4"/>
        <v>0</v>
      </c>
    </row>
    <row r="249" spans="1:22" x14ac:dyDescent="0.4">
      <c r="A249" t="str">
        <f>'Education and Training'!AA40</f>
        <v>Budget</v>
      </c>
      <c r="B249" t="str">
        <f>'Education and Training'!AB40</f>
        <v/>
      </c>
      <c r="C249">
        <f>'Education and Training'!AC40</f>
        <v>702</v>
      </c>
      <c r="D249" s="37" t="str">
        <f>'Education and Training'!AD40</f>
        <v>035</v>
      </c>
      <c r="E249" s="37"/>
      <c r="H249">
        <f>'Education and Training'!AG40</f>
        <v>110</v>
      </c>
      <c r="I249" t="str">
        <f>'Education and Training'!AH40</f>
        <v>USD</v>
      </c>
      <c r="J249" s="38">
        <f>'Education and Training'!AI40</f>
        <v>0</v>
      </c>
      <c r="K249" s="38">
        <f>'Education and Training'!AJ40</f>
        <v>0</v>
      </c>
      <c r="L249" s="38">
        <f>'Education and Training'!AK40</f>
        <v>0</v>
      </c>
      <c r="M249" s="38">
        <f>'Education and Training'!AL40</f>
        <v>0</v>
      </c>
      <c r="N249" s="38">
        <f>'Education and Training'!AM40</f>
        <v>0</v>
      </c>
      <c r="O249" s="38">
        <f>'Education and Training'!AN40</f>
        <v>0</v>
      </c>
      <c r="P249" s="38">
        <f>'Education and Training'!AO40</f>
        <v>0</v>
      </c>
      <c r="Q249" s="38">
        <f>'Education and Training'!AP40</f>
        <v>0</v>
      </c>
      <c r="R249" s="38">
        <f>'Education and Training'!AQ40</f>
        <v>0</v>
      </c>
      <c r="S249" s="38">
        <f>'Education and Training'!AR40</f>
        <v>0</v>
      </c>
      <c r="T249" s="38">
        <f>'Education and Training'!AS40</f>
        <v>0</v>
      </c>
      <c r="U249" s="38">
        <f>'Education and Training'!AT40</f>
        <v>0</v>
      </c>
      <c r="V249" s="38">
        <f t="shared" si="4"/>
        <v>0</v>
      </c>
    </row>
    <row r="250" spans="1:22" x14ac:dyDescent="0.4">
      <c r="A250" t="str">
        <f>'Education and Training'!AA41</f>
        <v>Budget</v>
      </c>
      <c r="B250" t="str">
        <f>'Education and Training'!AB41</f>
        <v/>
      </c>
      <c r="C250">
        <f>'Education and Training'!AC41</f>
        <v>702</v>
      </c>
      <c r="D250" s="37" t="str">
        <f>'Education and Training'!AD41</f>
        <v>035</v>
      </c>
      <c r="E250" s="37"/>
      <c r="H250">
        <f>'Education and Training'!AG41</f>
        <v>110</v>
      </c>
      <c r="I250" t="str">
        <f>'Education and Training'!AH41</f>
        <v>USD</v>
      </c>
      <c r="J250" s="38">
        <f>'Education and Training'!AI41</f>
        <v>0</v>
      </c>
      <c r="K250" s="38">
        <f>'Education and Training'!AJ41</f>
        <v>0</v>
      </c>
      <c r="L250" s="38">
        <f>'Education and Training'!AK41</f>
        <v>0</v>
      </c>
      <c r="M250" s="38">
        <f>'Education and Training'!AL41</f>
        <v>0</v>
      </c>
      <c r="N250" s="38">
        <f>'Education and Training'!AM41</f>
        <v>0</v>
      </c>
      <c r="O250" s="38">
        <f>'Education and Training'!AN41</f>
        <v>0</v>
      </c>
      <c r="P250" s="38">
        <f>'Education and Training'!AO41</f>
        <v>0</v>
      </c>
      <c r="Q250" s="38">
        <f>'Education and Training'!AP41</f>
        <v>0</v>
      </c>
      <c r="R250" s="38">
        <f>'Education and Training'!AQ41</f>
        <v>0</v>
      </c>
      <c r="S250" s="38">
        <f>'Education and Training'!AR41</f>
        <v>0</v>
      </c>
      <c r="T250" s="38">
        <f>'Education and Training'!AS41</f>
        <v>0</v>
      </c>
      <c r="U250" s="38">
        <f>'Education and Training'!AT41</f>
        <v>0</v>
      </c>
      <c r="V250" s="38">
        <f t="shared" si="4"/>
        <v>0</v>
      </c>
    </row>
    <row r="251" spans="1:22" x14ac:dyDescent="0.4">
      <c r="A251" t="str">
        <f>'Education and Training'!AA45</f>
        <v>Budget</v>
      </c>
      <c r="B251" t="str">
        <f>'Education and Training'!AB45</f>
        <v>7004-000000</v>
      </c>
      <c r="C251">
        <f>'Education and Training'!AC45</f>
        <v>703</v>
      </c>
      <c r="D251" s="37" t="str">
        <f>'Education and Training'!AD45</f>
        <v>035</v>
      </c>
      <c r="E251" s="37"/>
      <c r="H251">
        <f>'Education and Training'!AG45</f>
        <v>110</v>
      </c>
      <c r="I251" t="str">
        <f>'Education and Training'!AH45</f>
        <v>USD</v>
      </c>
      <c r="J251" s="38">
        <f>'Education and Training'!AI45</f>
        <v>0</v>
      </c>
      <c r="K251" s="38">
        <f>'Education and Training'!AJ45</f>
        <v>0</v>
      </c>
      <c r="L251" s="38">
        <f>'Education and Training'!AK45</f>
        <v>0</v>
      </c>
      <c r="M251" s="38">
        <f>'Education and Training'!AL45</f>
        <v>0</v>
      </c>
      <c r="N251" s="38">
        <f>'Education and Training'!AM45</f>
        <v>0</v>
      </c>
      <c r="O251" s="38">
        <f>'Education and Training'!AN45</f>
        <v>0</v>
      </c>
      <c r="P251" s="38">
        <f>'Education and Training'!AO45</f>
        <v>0</v>
      </c>
      <c r="Q251" s="38">
        <f>'Education and Training'!AP45</f>
        <v>0</v>
      </c>
      <c r="R251" s="38">
        <f>'Education and Training'!AQ45</f>
        <v>0</v>
      </c>
      <c r="S251" s="38">
        <f>'Education and Training'!AR45</f>
        <v>0</v>
      </c>
      <c r="T251" s="38">
        <f>'Education and Training'!AS45</f>
        <v>0</v>
      </c>
      <c r="U251" s="38">
        <f>'Education and Training'!AT45</f>
        <v>360</v>
      </c>
      <c r="V251" s="38">
        <f t="shared" si="4"/>
        <v>360</v>
      </c>
    </row>
    <row r="252" spans="1:22" x14ac:dyDescent="0.4">
      <c r="A252" t="str">
        <f>'Education and Training'!AA46</f>
        <v>Budget</v>
      </c>
      <c r="B252" t="str">
        <f>'Education and Training'!AB46</f>
        <v>7006-000000</v>
      </c>
      <c r="C252">
        <f>'Education and Training'!AC46</f>
        <v>703</v>
      </c>
      <c r="D252" s="37" t="str">
        <f>'Education and Training'!AD46</f>
        <v>035</v>
      </c>
      <c r="E252" s="37"/>
      <c r="H252">
        <f>'Education and Training'!AG46</f>
        <v>110</v>
      </c>
      <c r="I252" t="str">
        <f>'Education and Training'!AH46</f>
        <v>USD</v>
      </c>
      <c r="J252" s="38">
        <f>'Education and Training'!AI46</f>
        <v>0</v>
      </c>
      <c r="K252" s="38">
        <f>'Education and Training'!AJ46</f>
        <v>300</v>
      </c>
      <c r="L252" s="38">
        <f>'Education and Training'!AK46</f>
        <v>0</v>
      </c>
      <c r="M252" s="38">
        <f>'Education and Training'!AL46</f>
        <v>0</v>
      </c>
      <c r="N252" s="38">
        <f>'Education and Training'!AM46</f>
        <v>0</v>
      </c>
      <c r="O252" s="38">
        <f>'Education and Training'!AN46</f>
        <v>0</v>
      </c>
      <c r="P252" s="38">
        <f>'Education and Training'!AO46</f>
        <v>0</v>
      </c>
      <c r="Q252" s="38">
        <f>'Education and Training'!AP46</f>
        <v>0</v>
      </c>
      <c r="R252" s="38">
        <f>'Education and Training'!AQ46</f>
        <v>0</v>
      </c>
      <c r="S252" s="38">
        <f>'Education and Training'!AR46</f>
        <v>0</v>
      </c>
      <c r="T252" s="38">
        <f>'Education and Training'!AS46</f>
        <v>0</v>
      </c>
      <c r="U252" s="38">
        <f>'Education and Training'!AT46</f>
        <v>0</v>
      </c>
      <c r="V252" s="38">
        <f t="shared" si="4"/>
        <v>300</v>
      </c>
    </row>
    <row r="253" spans="1:22" x14ac:dyDescent="0.4">
      <c r="A253" t="str">
        <f>'Education and Training'!AA47</f>
        <v>Budget</v>
      </c>
      <c r="B253" t="str">
        <f>'Education and Training'!AB47</f>
        <v>7012-000000</v>
      </c>
      <c r="C253">
        <f>'Education and Training'!AC47</f>
        <v>703</v>
      </c>
      <c r="D253" s="37" t="str">
        <f>'Education and Training'!AD47</f>
        <v>035</v>
      </c>
      <c r="E253" s="37"/>
      <c r="H253">
        <f>'Education and Training'!AG47</f>
        <v>110</v>
      </c>
      <c r="I253" t="str">
        <f>'Education and Training'!AH47</f>
        <v>USD</v>
      </c>
      <c r="J253" s="38">
        <f>'Education and Training'!AI47</f>
        <v>0</v>
      </c>
      <c r="K253" s="38">
        <f>'Education and Training'!AJ47</f>
        <v>0</v>
      </c>
      <c r="L253" s="38">
        <f>'Education and Training'!AK47</f>
        <v>0</v>
      </c>
      <c r="M253" s="38">
        <f>'Education and Training'!AL47</f>
        <v>0</v>
      </c>
      <c r="N253" s="38">
        <f>'Education and Training'!AM47</f>
        <v>0</v>
      </c>
      <c r="O253" s="38">
        <f>'Education and Training'!AN47</f>
        <v>0</v>
      </c>
      <c r="P253" s="38">
        <f>'Education and Training'!AO47</f>
        <v>0</v>
      </c>
      <c r="Q253" s="38">
        <f>'Education and Training'!AP47</f>
        <v>0</v>
      </c>
      <c r="R253" s="38">
        <f>'Education and Training'!AQ47</f>
        <v>0</v>
      </c>
      <c r="S253" s="38">
        <f>'Education and Training'!AR47</f>
        <v>0</v>
      </c>
      <c r="T253" s="38">
        <f>'Education and Training'!AS47</f>
        <v>0</v>
      </c>
      <c r="U253" s="38">
        <f>'Education and Training'!AT47</f>
        <v>0</v>
      </c>
      <c r="V253" s="38">
        <f t="shared" si="4"/>
        <v>0</v>
      </c>
    </row>
    <row r="254" spans="1:22" x14ac:dyDescent="0.4">
      <c r="A254" t="str">
        <f>'Education and Training'!AA48</f>
        <v>Budget</v>
      </c>
      <c r="B254" t="str">
        <f>'Education and Training'!AB48</f>
        <v>7014-000000</v>
      </c>
      <c r="C254">
        <f>'Education and Training'!AC48</f>
        <v>703</v>
      </c>
      <c r="D254" s="37" t="str">
        <f>'Education and Training'!AD48</f>
        <v>035</v>
      </c>
      <c r="E254" s="37"/>
      <c r="H254">
        <f>'Education and Training'!AG48</f>
        <v>110</v>
      </c>
      <c r="I254" t="str">
        <f>'Education and Training'!AH48</f>
        <v>USD</v>
      </c>
      <c r="J254" s="38">
        <f>'Education and Training'!AI48</f>
        <v>0</v>
      </c>
      <c r="K254" s="38">
        <f>'Education and Training'!AJ48</f>
        <v>0</v>
      </c>
      <c r="L254" s="38">
        <f>'Education and Training'!AK48</f>
        <v>0</v>
      </c>
      <c r="M254" s="38">
        <f>'Education and Training'!AL48</f>
        <v>0</v>
      </c>
      <c r="N254" s="38">
        <f>'Education and Training'!AM48</f>
        <v>0</v>
      </c>
      <c r="O254" s="38">
        <f>'Education and Training'!AN48</f>
        <v>0</v>
      </c>
      <c r="P254" s="38">
        <f>'Education and Training'!AO48</f>
        <v>0</v>
      </c>
      <c r="Q254" s="38">
        <f>'Education and Training'!AP48</f>
        <v>0</v>
      </c>
      <c r="R254" s="38">
        <f>'Education and Training'!AQ48</f>
        <v>0</v>
      </c>
      <c r="S254" s="38">
        <f>'Education and Training'!AR48</f>
        <v>0</v>
      </c>
      <c r="T254" s="38">
        <f>'Education and Training'!AS48</f>
        <v>0</v>
      </c>
      <c r="U254" s="38">
        <f>'Education and Training'!AT48</f>
        <v>0</v>
      </c>
      <c r="V254" s="38">
        <f t="shared" si="4"/>
        <v>0</v>
      </c>
    </row>
    <row r="255" spans="1:22" x14ac:dyDescent="0.4">
      <c r="A255" t="str">
        <f>'Education and Training'!AA49</f>
        <v>Budget</v>
      </c>
      <c r="B255" t="str">
        <f>'Education and Training'!AB49</f>
        <v/>
      </c>
      <c r="C255">
        <f>'Education and Training'!AC49</f>
        <v>703</v>
      </c>
      <c r="D255" s="37" t="str">
        <f>'Education and Training'!AD49</f>
        <v>035</v>
      </c>
      <c r="E255" s="37"/>
      <c r="H255">
        <f>'Education and Training'!AG49</f>
        <v>110</v>
      </c>
      <c r="I255" t="str">
        <f>'Education and Training'!AH49</f>
        <v>USD</v>
      </c>
      <c r="J255" s="38">
        <f>'Education and Training'!AI49</f>
        <v>0</v>
      </c>
      <c r="K255" s="38">
        <f>'Education and Training'!AJ49</f>
        <v>0</v>
      </c>
      <c r="L255" s="38">
        <f>'Education and Training'!AK49</f>
        <v>0</v>
      </c>
      <c r="M255" s="38">
        <f>'Education and Training'!AL49</f>
        <v>0</v>
      </c>
      <c r="N255" s="38">
        <f>'Education and Training'!AM49</f>
        <v>0</v>
      </c>
      <c r="O255" s="38">
        <f>'Education and Training'!AN49</f>
        <v>0</v>
      </c>
      <c r="P255" s="38">
        <f>'Education and Training'!AO49</f>
        <v>0</v>
      </c>
      <c r="Q255" s="38">
        <f>'Education and Training'!AP49</f>
        <v>0</v>
      </c>
      <c r="R255" s="38">
        <f>'Education and Training'!AQ49</f>
        <v>0</v>
      </c>
      <c r="S255" s="38">
        <f>'Education and Training'!AR49</f>
        <v>0</v>
      </c>
      <c r="T255" s="38">
        <f>'Education and Training'!AS49</f>
        <v>0</v>
      </c>
      <c r="U255" s="38">
        <f>'Education and Training'!AT49</f>
        <v>0</v>
      </c>
      <c r="V255" s="38">
        <f t="shared" si="4"/>
        <v>0</v>
      </c>
    </row>
    <row r="256" spans="1:22" x14ac:dyDescent="0.4">
      <c r="A256" t="str">
        <f>'Education and Training'!AA50</f>
        <v>Budget</v>
      </c>
      <c r="B256" t="str">
        <f>'Education and Training'!AB50</f>
        <v/>
      </c>
      <c r="C256">
        <f>'Education and Training'!AC50</f>
        <v>703</v>
      </c>
      <c r="D256" s="37" t="str">
        <f>'Education and Training'!AD50</f>
        <v>035</v>
      </c>
      <c r="E256" s="37"/>
      <c r="H256">
        <f>'Education and Training'!AG50</f>
        <v>110</v>
      </c>
      <c r="I256" t="str">
        <f>'Education and Training'!AH50</f>
        <v>USD</v>
      </c>
      <c r="J256" s="38">
        <f>'Education and Training'!AI50</f>
        <v>0</v>
      </c>
      <c r="K256" s="38">
        <f>'Education and Training'!AJ50</f>
        <v>0</v>
      </c>
      <c r="L256" s="38">
        <f>'Education and Training'!AK50</f>
        <v>0</v>
      </c>
      <c r="M256" s="38">
        <f>'Education and Training'!AL50</f>
        <v>0</v>
      </c>
      <c r="N256" s="38">
        <f>'Education and Training'!AM50</f>
        <v>0</v>
      </c>
      <c r="O256" s="38">
        <f>'Education and Training'!AN50</f>
        <v>0</v>
      </c>
      <c r="P256" s="38">
        <f>'Education and Training'!AO50</f>
        <v>0</v>
      </c>
      <c r="Q256" s="38">
        <f>'Education and Training'!AP50</f>
        <v>0</v>
      </c>
      <c r="R256" s="38">
        <f>'Education and Training'!AQ50</f>
        <v>0</v>
      </c>
      <c r="S256" s="38">
        <f>'Education and Training'!AR50</f>
        <v>0</v>
      </c>
      <c r="T256" s="38">
        <f>'Education and Training'!AS50</f>
        <v>0</v>
      </c>
      <c r="U256" s="38">
        <f>'Education and Training'!AT50</f>
        <v>0</v>
      </c>
      <c r="V256" s="38">
        <f t="shared" si="4"/>
        <v>0</v>
      </c>
    </row>
    <row r="257" spans="1:22" x14ac:dyDescent="0.4">
      <c r="A257" t="str">
        <f>'Education and Training'!AA51</f>
        <v>Budget</v>
      </c>
      <c r="B257" t="str">
        <f>'Education and Training'!AB51</f>
        <v/>
      </c>
      <c r="C257">
        <f>'Education and Training'!AC51</f>
        <v>703</v>
      </c>
      <c r="D257" s="37" t="str">
        <f>'Education and Training'!AD51</f>
        <v>035</v>
      </c>
      <c r="E257" s="37"/>
      <c r="H257">
        <f>'Education and Training'!AG51</f>
        <v>110</v>
      </c>
      <c r="I257" t="str">
        <f>'Education and Training'!AH51</f>
        <v>USD</v>
      </c>
      <c r="J257" s="38">
        <f>'Education and Training'!AI51</f>
        <v>0</v>
      </c>
      <c r="K257" s="38">
        <f>'Education and Training'!AJ51</f>
        <v>0</v>
      </c>
      <c r="L257" s="38">
        <f>'Education and Training'!AK51</f>
        <v>0</v>
      </c>
      <c r="M257" s="38">
        <f>'Education and Training'!AL51</f>
        <v>0</v>
      </c>
      <c r="N257" s="38">
        <f>'Education and Training'!AM51</f>
        <v>0</v>
      </c>
      <c r="O257" s="38">
        <f>'Education and Training'!AN51</f>
        <v>0</v>
      </c>
      <c r="P257" s="38">
        <f>'Education and Training'!AO51</f>
        <v>0</v>
      </c>
      <c r="Q257" s="38">
        <f>'Education and Training'!AP51</f>
        <v>0</v>
      </c>
      <c r="R257" s="38">
        <f>'Education and Training'!AQ51</f>
        <v>0</v>
      </c>
      <c r="S257" s="38">
        <f>'Education and Training'!AR51</f>
        <v>0</v>
      </c>
      <c r="T257" s="38">
        <f>'Education and Training'!AS51</f>
        <v>0</v>
      </c>
      <c r="U257" s="38">
        <f>'Education and Training'!AT51</f>
        <v>0</v>
      </c>
      <c r="V257" s="38">
        <f t="shared" si="4"/>
        <v>0</v>
      </c>
    </row>
    <row r="258" spans="1:22" x14ac:dyDescent="0.4">
      <c r="A258" t="str">
        <f>'Education and Training'!AA52</f>
        <v>Budget</v>
      </c>
      <c r="B258" t="str">
        <f>'Education and Training'!AB52</f>
        <v/>
      </c>
      <c r="C258">
        <f>'Education and Training'!AC52</f>
        <v>703</v>
      </c>
      <c r="D258" s="37" t="str">
        <f>'Education and Training'!AD52</f>
        <v>035</v>
      </c>
      <c r="E258" s="37"/>
      <c r="H258">
        <f>'Education and Training'!AG52</f>
        <v>110</v>
      </c>
      <c r="I258" t="str">
        <f>'Education and Training'!AH52</f>
        <v>USD</v>
      </c>
      <c r="J258" s="38">
        <f>'Education and Training'!AI52</f>
        <v>0</v>
      </c>
      <c r="K258" s="38">
        <f>'Education and Training'!AJ52</f>
        <v>0</v>
      </c>
      <c r="L258" s="38">
        <f>'Education and Training'!AK52</f>
        <v>0</v>
      </c>
      <c r="M258" s="38">
        <f>'Education and Training'!AL52</f>
        <v>0</v>
      </c>
      <c r="N258" s="38">
        <f>'Education and Training'!AM52</f>
        <v>0</v>
      </c>
      <c r="O258" s="38">
        <f>'Education and Training'!AN52</f>
        <v>0</v>
      </c>
      <c r="P258" s="38">
        <f>'Education and Training'!AO52</f>
        <v>0</v>
      </c>
      <c r="Q258" s="38">
        <f>'Education and Training'!AP52</f>
        <v>0</v>
      </c>
      <c r="R258" s="38">
        <f>'Education and Training'!AQ52</f>
        <v>0</v>
      </c>
      <c r="S258" s="38">
        <f>'Education and Training'!AR52</f>
        <v>0</v>
      </c>
      <c r="T258" s="38">
        <f>'Education and Training'!AS52</f>
        <v>0</v>
      </c>
      <c r="U258" s="38">
        <f>'Education and Training'!AT52</f>
        <v>0</v>
      </c>
      <c r="V258" s="38">
        <f t="shared" si="4"/>
        <v>0</v>
      </c>
    </row>
    <row r="259" spans="1:22" x14ac:dyDescent="0.4">
      <c r="A259" t="str">
        <f>'Education and Training'!AA56</f>
        <v>Budget</v>
      </c>
      <c r="B259" t="str">
        <f>'Education and Training'!AB56</f>
        <v>7006-000000</v>
      </c>
      <c r="C259">
        <f>'Education and Training'!AC56</f>
        <v>704</v>
      </c>
      <c r="D259" s="37" t="str">
        <f>'Education and Training'!AD56</f>
        <v>035</v>
      </c>
      <c r="E259" s="37"/>
      <c r="H259">
        <f>'Education and Training'!AG56</f>
        <v>110</v>
      </c>
      <c r="I259" t="str">
        <f>'Education and Training'!AH56</f>
        <v>USD</v>
      </c>
      <c r="J259" s="38">
        <f>'Education and Training'!AI56</f>
        <v>0</v>
      </c>
      <c r="K259" s="38">
        <f>'Education and Training'!AJ56</f>
        <v>0</v>
      </c>
      <c r="L259" s="38">
        <f>'Education and Training'!AK56</f>
        <v>0</v>
      </c>
      <c r="M259" s="38">
        <f>'Education and Training'!AL56</f>
        <v>0</v>
      </c>
      <c r="N259" s="38">
        <f>'Education and Training'!AM56</f>
        <v>0</v>
      </c>
      <c r="O259" s="38">
        <f>'Education and Training'!AN56</f>
        <v>0</v>
      </c>
      <c r="P259" s="38">
        <f>'Education and Training'!AO56</f>
        <v>0</v>
      </c>
      <c r="Q259" s="38">
        <f>'Education and Training'!AP56</f>
        <v>0</v>
      </c>
      <c r="R259" s="38">
        <f>'Education and Training'!AQ56</f>
        <v>0</v>
      </c>
      <c r="S259" s="38">
        <f>'Education and Training'!AR56</f>
        <v>0</v>
      </c>
      <c r="T259" s="38">
        <f>'Education and Training'!AS56</f>
        <v>0</v>
      </c>
      <c r="U259" s="38">
        <f>'Education and Training'!AT56</f>
        <v>0</v>
      </c>
      <c r="V259" s="38">
        <f t="shared" si="4"/>
        <v>0</v>
      </c>
    </row>
    <row r="260" spans="1:22" x14ac:dyDescent="0.4">
      <c r="A260" t="str">
        <f>'Education and Training'!AA57</f>
        <v>Budget</v>
      </c>
      <c r="B260" t="str">
        <f>'Education and Training'!AB57</f>
        <v>7010-000000</v>
      </c>
      <c r="C260">
        <f>'Education and Training'!AC57</f>
        <v>704</v>
      </c>
      <c r="D260" s="37" t="str">
        <f>'Education and Training'!AD57</f>
        <v>035</v>
      </c>
      <c r="E260" s="37"/>
      <c r="H260">
        <f>'Education and Training'!AG57</f>
        <v>110</v>
      </c>
      <c r="I260" t="str">
        <f>'Education and Training'!AH57</f>
        <v>USD</v>
      </c>
      <c r="J260" s="38">
        <f>'Education and Training'!AI57</f>
        <v>0</v>
      </c>
      <c r="K260" s="38">
        <f>'Education and Training'!AJ57</f>
        <v>0</v>
      </c>
      <c r="L260" s="38">
        <f>'Education and Training'!AK57</f>
        <v>0</v>
      </c>
      <c r="M260" s="38">
        <f>'Education and Training'!AL57</f>
        <v>0</v>
      </c>
      <c r="N260" s="38">
        <f>'Education and Training'!AM57</f>
        <v>0</v>
      </c>
      <c r="O260" s="38">
        <f>'Education and Training'!AN57</f>
        <v>0</v>
      </c>
      <c r="P260" s="38">
        <f>'Education and Training'!AO57</f>
        <v>0</v>
      </c>
      <c r="Q260" s="38">
        <f>'Education and Training'!AP57</f>
        <v>0</v>
      </c>
      <c r="R260" s="38">
        <f>'Education and Training'!AQ57</f>
        <v>0</v>
      </c>
      <c r="S260" s="38">
        <f>'Education and Training'!AR57</f>
        <v>0</v>
      </c>
      <c r="T260" s="38">
        <f>'Education and Training'!AS57</f>
        <v>500</v>
      </c>
      <c r="U260" s="38">
        <f>'Education and Training'!AT57</f>
        <v>0</v>
      </c>
      <c r="V260" s="38">
        <f t="shared" si="4"/>
        <v>500</v>
      </c>
    </row>
    <row r="261" spans="1:22" x14ac:dyDescent="0.4">
      <c r="A261" t="str">
        <f>'Education and Training'!AA58</f>
        <v>Budget</v>
      </c>
      <c r="B261" t="str">
        <f>'Education and Training'!AB58</f>
        <v/>
      </c>
      <c r="C261">
        <f>'Education and Training'!AC58</f>
        <v>704</v>
      </c>
      <c r="D261" s="37" t="str">
        <f>'Education and Training'!AD58</f>
        <v>035</v>
      </c>
      <c r="E261" s="37"/>
      <c r="H261">
        <f>'Education and Training'!AG58</f>
        <v>110</v>
      </c>
      <c r="I261" t="str">
        <f>'Education and Training'!AH58</f>
        <v>USD</v>
      </c>
      <c r="J261" s="38">
        <f>'Education and Training'!AI58</f>
        <v>0</v>
      </c>
      <c r="K261" s="38">
        <f>'Education and Training'!AJ58</f>
        <v>0</v>
      </c>
      <c r="L261" s="38">
        <f>'Education and Training'!AK58</f>
        <v>0</v>
      </c>
      <c r="M261" s="38">
        <f>'Education and Training'!AL58</f>
        <v>0</v>
      </c>
      <c r="N261" s="38">
        <f>'Education and Training'!AM58</f>
        <v>0</v>
      </c>
      <c r="O261" s="38">
        <f>'Education and Training'!AN58</f>
        <v>0</v>
      </c>
      <c r="P261" s="38">
        <f>'Education and Training'!AO58</f>
        <v>0</v>
      </c>
      <c r="Q261" s="38">
        <f>'Education and Training'!AP58</f>
        <v>0</v>
      </c>
      <c r="R261" s="38">
        <f>'Education and Training'!AQ58</f>
        <v>0</v>
      </c>
      <c r="S261" s="38">
        <f>'Education and Training'!AR58</f>
        <v>0</v>
      </c>
      <c r="T261" s="38">
        <f>'Education and Training'!AS58</f>
        <v>0</v>
      </c>
      <c r="U261" s="38">
        <f>'Education and Training'!AT58</f>
        <v>0</v>
      </c>
      <c r="V261" s="38">
        <f t="shared" si="4"/>
        <v>0</v>
      </c>
    </row>
    <row r="262" spans="1:22" x14ac:dyDescent="0.4">
      <c r="A262" t="str">
        <f>'Education and Training'!AA59</f>
        <v>Budget</v>
      </c>
      <c r="B262" t="str">
        <f>'Education and Training'!AB59</f>
        <v/>
      </c>
      <c r="C262">
        <f>'Education and Training'!AC59</f>
        <v>704</v>
      </c>
      <c r="D262" s="37" t="str">
        <f>'Education and Training'!AD59</f>
        <v>035</v>
      </c>
      <c r="E262" s="37"/>
      <c r="H262">
        <f>'Education and Training'!AG59</f>
        <v>110</v>
      </c>
      <c r="I262" t="str">
        <f>'Education and Training'!AH59</f>
        <v>USD</v>
      </c>
      <c r="J262" s="38">
        <f>'Education and Training'!AI59</f>
        <v>0</v>
      </c>
      <c r="K262" s="38">
        <f>'Education and Training'!AJ59</f>
        <v>0</v>
      </c>
      <c r="L262" s="38">
        <f>'Education and Training'!AK59</f>
        <v>0</v>
      </c>
      <c r="M262" s="38">
        <f>'Education and Training'!AL59</f>
        <v>0</v>
      </c>
      <c r="N262" s="38">
        <f>'Education and Training'!AM59</f>
        <v>0</v>
      </c>
      <c r="O262" s="38">
        <f>'Education and Training'!AN59</f>
        <v>0</v>
      </c>
      <c r="P262" s="38">
        <f>'Education and Training'!AO59</f>
        <v>0</v>
      </c>
      <c r="Q262" s="38">
        <f>'Education and Training'!AP59</f>
        <v>0</v>
      </c>
      <c r="R262" s="38">
        <f>'Education and Training'!AQ59</f>
        <v>0</v>
      </c>
      <c r="S262" s="38">
        <f>'Education and Training'!AR59</f>
        <v>0</v>
      </c>
      <c r="T262" s="38">
        <f>'Education and Training'!AS59</f>
        <v>0</v>
      </c>
      <c r="U262" s="38">
        <f>'Education and Training'!AT59</f>
        <v>0</v>
      </c>
      <c r="V262" s="38">
        <f t="shared" si="4"/>
        <v>0</v>
      </c>
    </row>
    <row r="263" spans="1:22" x14ac:dyDescent="0.4">
      <c r="A263" t="str">
        <f>'Education and Training'!AA60</f>
        <v>Budget</v>
      </c>
      <c r="B263" t="str">
        <f>'Education and Training'!AB60</f>
        <v/>
      </c>
      <c r="C263">
        <f>'Education and Training'!AC60</f>
        <v>704</v>
      </c>
      <c r="D263" s="37" t="str">
        <f>'Education and Training'!AD60</f>
        <v>035</v>
      </c>
      <c r="E263" s="37"/>
      <c r="H263">
        <f>'Education and Training'!AG60</f>
        <v>110</v>
      </c>
      <c r="I263" t="str">
        <f>'Education and Training'!AH60</f>
        <v>USD</v>
      </c>
      <c r="J263" s="38">
        <f>'Education and Training'!AI60</f>
        <v>0</v>
      </c>
      <c r="K263" s="38">
        <f>'Education and Training'!AJ60</f>
        <v>0</v>
      </c>
      <c r="L263" s="38">
        <f>'Education and Training'!AK60</f>
        <v>0</v>
      </c>
      <c r="M263" s="38">
        <f>'Education and Training'!AL60</f>
        <v>0</v>
      </c>
      <c r="N263" s="38">
        <f>'Education and Training'!AM60</f>
        <v>0</v>
      </c>
      <c r="O263" s="38">
        <f>'Education and Training'!AN60</f>
        <v>0</v>
      </c>
      <c r="P263" s="38">
        <f>'Education and Training'!AO60</f>
        <v>0</v>
      </c>
      <c r="Q263" s="38">
        <f>'Education and Training'!AP60</f>
        <v>0</v>
      </c>
      <c r="R263" s="38">
        <f>'Education and Training'!AQ60</f>
        <v>0</v>
      </c>
      <c r="S263" s="38">
        <f>'Education and Training'!AR60</f>
        <v>0</v>
      </c>
      <c r="T263" s="38">
        <f>'Education and Training'!AS60</f>
        <v>0</v>
      </c>
      <c r="U263" s="38">
        <f>'Education and Training'!AT60</f>
        <v>0</v>
      </c>
      <c r="V263" s="38">
        <f t="shared" ref="V263:V326" si="5">SUM(J263:U263)</f>
        <v>0</v>
      </c>
    </row>
    <row r="264" spans="1:22" x14ac:dyDescent="0.4">
      <c r="A264" t="str">
        <f>'Education and Training'!AA61</f>
        <v>Budget</v>
      </c>
      <c r="B264" t="str">
        <f>'Education and Training'!AB61</f>
        <v/>
      </c>
      <c r="C264">
        <f>'Education and Training'!AC61</f>
        <v>704</v>
      </c>
      <c r="D264" s="37" t="str">
        <f>'Education and Training'!AD61</f>
        <v>035</v>
      </c>
      <c r="E264" s="37"/>
      <c r="H264">
        <f>'Education and Training'!AG61</f>
        <v>110</v>
      </c>
      <c r="I264" t="str">
        <f>'Education and Training'!AH61</f>
        <v>USD</v>
      </c>
      <c r="J264" s="38">
        <f>'Education and Training'!AI61</f>
        <v>0</v>
      </c>
      <c r="K264" s="38">
        <f>'Education and Training'!AJ61</f>
        <v>0</v>
      </c>
      <c r="L264" s="38">
        <f>'Education and Training'!AK61</f>
        <v>0</v>
      </c>
      <c r="M264" s="38">
        <f>'Education and Training'!AL61</f>
        <v>0</v>
      </c>
      <c r="N264" s="38">
        <f>'Education and Training'!AM61</f>
        <v>0</v>
      </c>
      <c r="O264" s="38">
        <f>'Education and Training'!AN61</f>
        <v>0</v>
      </c>
      <c r="P264" s="38">
        <f>'Education and Training'!AO61</f>
        <v>0</v>
      </c>
      <c r="Q264" s="38">
        <f>'Education and Training'!AP61</f>
        <v>0</v>
      </c>
      <c r="R264" s="38">
        <f>'Education and Training'!AQ61</f>
        <v>0</v>
      </c>
      <c r="S264" s="38">
        <f>'Education and Training'!AR61</f>
        <v>0</v>
      </c>
      <c r="T264" s="38">
        <f>'Education and Training'!AS61</f>
        <v>0</v>
      </c>
      <c r="U264" s="38">
        <f>'Education and Training'!AT61</f>
        <v>0</v>
      </c>
      <c r="V264" s="38">
        <f t="shared" si="5"/>
        <v>0</v>
      </c>
    </row>
    <row r="265" spans="1:22" x14ac:dyDescent="0.4">
      <c r="A265" t="str">
        <f>'Education and Training'!AA65</f>
        <v>Budget</v>
      </c>
      <c r="B265" t="str">
        <f>'Education and Training'!AB65</f>
        <v>7004-000000</v>
      </c>
      <c r="C265">
        <f>'Education and Training'!AC65</f>
        <v>706</v>
      </c>
      <c r="D265" s="37" t="str">
        <f>'Education and Training'!AD65</f>
        <v>035</v>
      </c>
      <c r="E265" s="37"/>
      <c r="H265">
        <f>'Education and Training'!AG65</f>
        <v>110</v>
      </c>
      <c r="I265" t="str">
        <f>'Education and Training'!AH65</f>
        <v>USD</v>
      </c>
      <c r="J265" s="38">
        <f>'Education and Training'!AI65</f>
        <v>0</v>
      </c>
      <c r="K265" s="38">
        <f>'Education and Training'!AJ65</f>
        <v>0</v>
      </c>
      <c r="L265" s="38">
        <f>'Education and Training'!AK65</f>
        <v>0</v>
      </c>
      <c r="M265" s="38">
        <f>'Education and Training'!AL65</f>
        <v>0</v>
      </c>
      <c r="N265" s="38">
        <f>'Education and Training'!AM65</f>
        <v>0</v>
      </c>
      <c r="O265" s="38">
        <f>'Education and Training'!AN65</f>
        <v>0</v>
      </c>
      <c r="P265" s="38">
        <f>'Education and Training'!AO65</f>
        <v>0</v>
      </c>
      <c r="Q265" s="38">
        <f>'Education and Training'!AP65</f>
        <v>0</v>
      </c>
      <c r="R265" s="38">
        <f>'Education and Training'!AQ65</f>
        <v>0</v>
      </c>
      <c r="S265" s="38">
        <f>'Education and Training'!AR65</f>
        <v>0</v>
      </c>
      <c r="T265" s="38">
        <f>'Education and Training'!AS65</f>
        <v>0</v>
      </c>
      <c r="U265" s="38">
        <f>'Education and Training'!AT65</f>
        <v>0</v>
      </c>
      <c r="V265" s="38">
        <f t="shared" si="5"/>
        <v>0</v>
      </c>
    </row>
    <row r="266" spans="1:22" x14ac:dyDescent="0.4">
      <c r="A266" t="str">
        <f>'Education and Training'!AA66</f>
        <v>Budget</v>
      </c>
      <c r="B266" t="str">
        <f>'Education and Training'!AB66</f>
        <v>7006-000000</v>
      </c>
      <c r="C266">
        <f>'Education and Training'!AC66</f>
        <v>706</v>
      </c>
      <c r="D266" s="37" t="str">
        <f>'Education and Training'!AD66</f>
        <v>035</v>
      </c>
      <c r="E266" s="37"/>
      <c r="H266">
        <f>'Education and Training'!AG66</f>
        <v>110</v>
      </c>
      <c r="I266" t="str">
        <f>'Education and Training'!AH66</f>
        <v>USD</v>
      </c>
      <c r="J266" s="38">
        <f>'Education and Training'!AI66</f>
        <v>0</v>
      </c>
      <c r="K266" s="38">
        <f>'Education and Training'!AJ66</f>
        <v>0</v>
      </c>
      <c r="L266" s="38">
        <f>'Education and Training'!AK66</f>
        <v>0</v>
      </c>
      <c r="M266" s="38">
        <f>'Education and Training'!AL66</f>
        <v>0</v>
      </c>
      <c r="N266" s="38">
        <f>'Education and Training'!AM66</f>
        <v>0</v>
      </c>
      <c r="O266" s="38">
        <f>'Education and Training'!AN66</f>
        <v>0</v>
      </c>
      <c r="P266" s="38">
        <f>'Education and Training'!AO66</f>
        <v>0</v>
      </c>
      <c r="Q266" s="38">
        <f>'Education and Training'!AP66</f>
        <v>0</v>
      </c>
      <c r="R266" s="38">
        <f>'Education and Training'!AQ66</f>
        <v>0</v>
      </c>
      <c r="S266" s="38">
        <f>'Education and Training'!AR66</f>
        <v>0</v>
      </c>
      <c r="T266" s="38">
        <f>'Education and Training'!AS66</f>
        <v>0</v>
      </c>
      <c r="U266" s="38">
        <f>'Education and Training'!AT66</f>
        <v>0</v>
      </c>
      <c r="V266" s="38">
        <f t="shared" si="5"/>
        <v>0</v>
      </c>
    </row>
    <row r="267" spans="1:22" x14ac:dyDescent="0.4">
      <c r="A267" t="str">
        <f>'Education and Training'!AA67</f>
        <v>Budget</v>
      </c>
      <c r="B267" t="str">
        <f>'Education and Training'!AB67</f>
        <v>7010-000000</v>
      </c>
      <c r="C267">
        <f>'Education and Training'!AC67</f>
        <v>706</v>
      </c>
      <c r="D267" s="37" t="str">
        <f>'Education and Training'!AD67</f>
        <v>035</v>
      </c>
      <c r="E267" s="37"/>
      <c r="H267">
        <f>'Education and Training'!AG67</f>
        <v>110</v>
      </c>
      <c r="I267" t="str">
        <f>'Education and Training'!AH67</f>
        <v>USD</v>
      </c>
      <c r="J267" s="38">
        <f>'Education and Training'!AI67</f>
        <v>0</v>
      </c>
      <c r="K267" s="38">
        <f>'Education and Training'!AJ67</f>
        <v>0</v>
      </c>
      <c r="L267" s="38">
        <f>'Education and Training'!AK67</f>
        <v>0</v>
      </c>
      <c r="M267" s="38">
        <f>'Education and Training'!AL67</f>
        <v>0</v>
      </c>
      <c r="N267" s="38">
        <f>'Education and Training'!AM67</f>
        <v>0</v>
      </c>
      <c r="O267" s="38">
        <f>'Education and Training'!AN67</f>
        <v>0</v>
      </c>
      <c r="P267" s="38">
        <f>'Education and Training'!AO67</f>
        <v>0</v>
      </c>
      <c r="Q267" s="38">
        <f>'Education and Training'!AP67</f>
        <v>0</v>
      </c>
      <c r="R267" s="38">
        <f>'Education and Training'!AQ67</f>
        <v>0</v>
      </c>
      <c r="S267" s="38">
        <f>'Education and Training'!AR67</f>
        <v>0</v>
      </c>
      <c r="T267" s="38">
        <f>'Education and Training'!AS67</f>
        <v>0</v>
      </c>
      <c r="U267" s="38">
        <f>'Education and Training'!AT67</f>
        <v>0</v>
      </c>
      <c r="V267" s="38">
        <f t="shared" si="5"/>
        <v>0</v>
      </c>
    </row>
    <row r="268" spans="1:22" x14ac:dyDescent="0.4">
      <c r="A268" t="str">
        <f>'Education and Training'!AA68</f>
        <v>Budget</v>
      </c>
      <c r="B268" t="str">
        <f>'Education and Training'!AB68</f>
        <v>7082-000000</v>
      </c>
      <c r="C268">
        <f>'Education and Training'!AC68</f>
        <v>706</v>
      </c>
      <c r="D268" s="37" t="str">
        <f>'Education and Training'!AD68</f>
        <v>035</v>
      </c>
      <c r="E268" s="37"/>
      <c r="H268">
        <f>'Education and Training'!AG68</f>
        <v>110</v>
      </c>
      <c r="I268" t="str">
        <f>'Education and Training'!AH68</f>
        <v>USD</v>
      </c>
      <c r="J268" s="38">
        <f>'Education and Training'!AI68</f>
        <v>0</v>
      </c>
      <c r="K268" s="38">
        <f>'Education and Training'!AJ68</f>
        <v>0</v>
      </c>
      <c r="L268" s="38">
        <f>'Education and Training'!AK68</f>
        <v>0</v>
      </c>
      <c r="M268" s="38">
        <f>'Education and Training'!AL68</f>
        <v>0</v>
      </c>
      <c r="N268" s="38">
        <f>'Education and Training'!AM68</f>
        <v>0</v>
      </c>
      <c r="O268" s="38">
        <f>'Education and Training'!AN68</f>
        <v>0</v>
      </c>
      <c r="P268" s="38">
        <f>'Education and Training'!AO68</f>
        <v>0</v>
      </c>
      <c r="Q268" s="38">
        <f>'Education and Training'!AP68</f>
        <v>0</v>
      </c>
      <c r="R268" s="38">
        <f>'Education and Training'!AQ68</f>
        <v>0</v>
      </c>
      <c r="S268" s="38">
        <f>'Education and Training'!AR68</f>
        <v>0</v>
      </c>
      <c r="T268" s="38">
        <f>'Education and Training'!AS68</f>
        <v>0</v>
      </c>
      <c r="U268" s="38">
        <f>'Education and Training'!AT68</f>
        <v>0</v>
      </c>
      <c r="V268" s="38">
        <f t="shared" si="5"/>
        <v>0</v>
      </c>
    </row>
    <row r="269" spans="1:22" x14ac:dyDescent="0.4">
      <c r="A269" t="str">
        <f>'Education and Training'!AA69</f>
        <v>Budget</v>
      </c>
      <c r="B269" t="str">
        <f>'Education and Training'!AB69</f>
        <v/>
      </c>
      <c r="C269">
        <f>'Education and Training'!AC69</f>
        <v>706</v>
      </c>
      <c r="D269" s="37" t="str">
        <f>'Education and Training'!AD69</f>
        <v>035</v>
      </c>
      <c r="E269" s="37"/>
      <c r="H269">
        <f>'Education and Training'!AG69</f>
        <v>110</v>
      </c>
      <c r="I269" t="str">
        <f>'Education and Training'!AH69</f>
        <v>USD</v>
      </c>
      <c r="J269" s="38">
        <f>'Education and Training'!AI69</f>
        <v>0</v>
      </c>
      <c r="K269" s="38">
        <f>'Education and Training'!AJ69</f>
        <v>0</v>
      </c>
      <c r="L269" s="38">
        <f>'Education and Training'!AK69</f>
        <v>0</v>
      </c>
      <c r="M269" s="38">
        <f>'Education and Training'!AL69</f>
        <v>0</v>
      </c>
      <c r="N269" s="38">
        <f>'Education and Training'!AM69</f>
        <v>0</v>
      </c>
      <c r="O269" s="38">
        <f>'Education and Training'!AN69</f>
        <v>0</v>
      </c>
      <c r="P269" s="38">
        <f>'Education and Training'!AO69</f>
        <v>0</v>
      </c>
      <c r="Q269" s="38">
        <f>'Education and Training'!AP69</f>
        <v>0</v>
      </c>
      <c r="R269" s="38">
        <f>'Education and Training'!AQ69</f>
        <v>0</v>
      </c>
      <c r="S269" s="38">
        <f>'Education and Training'!AR69</f>
        <v>0</v>
      </c>
      <c r="T269" s="38">
        <f>'Education and Training'!AS69</f>
        <v>0</v>
      </c>
      <c r="U269" s="38">
        <f>'Education and Training'!AT69</f>
        <v>0</v>
      </c>
      <c r="V269" s="38">
        <f t="shared" si="5"/>
        <v>0</v>
      </c>
    </row>
    <row r="270" spans="1:22" x14ac:dyDescent="0.4">
      <c r="A270" t="str">
        <f>'Education and Training'!AA70</f>
        <v>Budget</v>
      </c>
      <c r="B270" t="str">
        <f>'Education and Training'!AB70</f>
        <v/>
      </c>
      <c r="C270">
        <f>'Education and Training'!AC70</f>
        <v>706</v>
      </c>
      <c r="D270" s="37" t="str">
        <f>'Education and Training'!AD70</f>
        <v>035</v>
      </c>
      <c r="E270" s="37"/>
      <c r="H270">
        <f>'Education and Training'!AG70</f>
        <v>110</v>
      </c>
      <c r="I270" t="str">
        <f>'Education and Training'!AH70</f>
        <v>USD</v>
      </c>
      <c r="J270" s="38">
        <f>'Education and Training'!AI70</f>
        <v>0</v>
      </c>
      <c r="K270" s="38">
        <f>'Education and Training'!AJ70</f>
        <v>0</v>
      </c>
      <c r="L270" s="38">
        <f>'Education and Training'!AK70</f>
        <v>0</v>
      </c>
      <c r="M270" s="38">
        <f>'Education and Training'!AL70</f>
        <v>0</v>
      </c>
      <c r="N270" s="38">
        <f>'Education and Training'!AM70</f>
        <v>0</v>
      </c>
      <c r="O270" s="38">
        <f>'Education and Training'!AN70</f>
        <v>0</v>
      </c>
      <c r="P270" s="38">
        <f>'Education and Training'!AO70</f>
        <v>0</v>
      </c>
      <c r="Q270" s="38">
        <f>'Education and Training'!AP70</f>
        <v>0</v>
      </c>
      <c r="R270" s="38">
        <f>'Education and Training'!AQ70</f>
        <v>0</v>
      </c>
      <c r="S270" s="38">
        <f>'Education and Training'!AR70</f>
        <v>0</v>
      </c>
      <c r="T270" s="38">
        <f>'Education and Training'!AS70</f>
        <v>0</v>
      </c>
      <c r="U270" s="38">
        <f>'Education and Training'!AT70</f>
        <v>0</v>
      </c>
      <c r="V270" s="38">
        <f t="shared" si="5"/>
        <v>0</v>
      </c>
    </row>
    <row r="271" spans="1:22" x14ac:dyDescent="0.4">
      <c r="A271" t="str">
        <f>'Education and Training'!AA71</f>
        <v>Budget</v>
      </c>
      <c r="B271" t="str">
        <f>'Education and Training'!AB71</f>
        <v/>
      </c>
      <c r="C271">
        <f>'Education and Training'!AC71</f>
        <v>706</v>
      </c>
      <c r="D271" s="37" t="str">
        <f>'Education and Training'!AD71</f>
        <v>035</v>
      </c>
      <c r="E271" s="37"/>
      <c r="H271">
        <f>'Education and Training'!AG71</f>
        <v>110</v>
      </c>
      <c r="I271" t="str">
        <f>'Education and Training'!AH71</f>
        <v>USD</v>
      </c>
      <c r="J271" s="38">
        <f>'Education and Training'!AI71</f>
        <v>0</v>
      </c>
      <c r="K271" s="38">
        <f>'Education and Training'!AJ71</f>
        <v>0</v>
      </c>
      <c r="L271" s="38">
        <f>'Education and Training'!AK71</f>
        <v>0</v>
      </c>
      <c r="M271" s="38">
        <f>'Education and Training'!AL71</f>
        <v>0</v>
      </c>
      <c r="N271" s="38">
        <f>'Education and Training'!AM71</f>
        <v>0</v>
      </c>
      <c r="O271" s="38">
        <f>'Education and Training'!AN71</f>
        <v>0</v>
      </c>
      <c r="P271" s="38">
        <f>'Education and Training'!AO71</f>
        <v>0</v>
      </c>
      <c r="Q271" s="38">
        <f>'Education and Training'!AP71</f>
        <v>0</v>
      </c>
      <c r="R271" s="38">
        <f>'Education and Training'!AQ71</f>
        <v>0</v>
      </c>
      <c r="S271" s="38">
        <f>'Education and Training'!AR71</f>
        <v>0</v>
      </c>
      <c r="T271" s="38">
        <f>'Education and Training'!AS71</f>
        <v>0</v>
      </c>
      <c r="U271" s="38">
        <f>'Education and Training'!AT71</f>
        <v>0</v>
      </c>
      <c r="V271" s="38">
        <f t="shared" si="5"/>
        <v>0</v>
      </c>
    </row>
    <row r="272" spans="1:22" x14ac:dyDescent="0.4">
      <c r="A272" t="str">
        <f>'Education and Training'!AA72</f>
        <v>Budget</v>
      </c>
      <c r="B272" t="str">
        <f>'Education and Training'!AB72</f>
        <v/>
      </c>
      <c r="C272">
        <f>'Education and Training'!AC72</f>
        <v>706</v>
      </c>
      <c r="D272" s="37" t="str">
        <f>'Education and Training'!AD72</f>
        <v>035</v>
      </c>
      <c r="E272" s="37"/>
      <c r="H272">
        <f>'Education and Training'!AG72</f>
        <v>110</v>
      </c>
      <c r="I272" t="str">
        <f>'Education and Training'!AH72</f>
        <v>USD</v>
      </c>
      <c r="J272" s="38">
        <f>'Education and Training'!AI72</f>
        <v>0</v>
      </c>
      <c r="K272" s="38">
        <f>'Education and Training'!AJ72</f>
        <v>0</v>
      </c>
      <c r="L272" s="38">
        <f>'Education and Training'!AK72</f>
        <v>0</v>
      </c>
      <c r="M272" s="38">
        <f>'Education and Training'!AL72</f>
        <v>0</v>
      </c>
      <c r="N272" s="38">
        <f>'Education and Training'!AM72</f>
        <v>0</v>
      </c>
      <c r="O272" s="38">
        <f>'Education and Training'!AN72</f>
        <v>0</v>
      </c>
      <c r="P272" s="38">
        <f>'Education and Training'!AO72</f>
        <v>0</v>
      </c>
      <c r="Q272" s="38">
        <f>'Education and Training'!AP72</f>
        <v>0</v>
      </c>
      <c r="R272" s="38">
        <f>'Education and Training'!AQ72</f>
        <v>0</v>
      </c>
      <c r="S272" s="38">
        <f>'Education and Training'!AR72</f>
        <v>0</v>
      </c>
      <c r="T272" s="38">
        <f>'Education and Training'!AS72</f>
        <v>0</v>
      </c>
      <c r="U272" s="38">
        <f>'Education and Training'!AT72</f>
        <v>0</v>
      </c>
      <c r="V272" s="38">
        <f t="shared" si="5"/>
        <v>0</v>
      </c>
    </row>
    <row r="273" spans="1:22" x14ac:dyDescent="0.4">
      <c r="A273" t="str">
        <f>'Education and Training'!AA76</f>
        <v>Budget</v>
      </c>
      <c r="B273" t="str">
        <f>'Education and Training'!AB76</f>
        <v>7004-000000</v>
      </c>
      <c r="C273">
        <f>'Education and Training'!AC76</f>
        <v>705</v>
      </c>
      <c r="D273" s="37" t="str">
        <f>'Education and Training'!AD76</f>
        <v>035</v>
      </c>
      <c r="E273" s="37"/>
      <c r="H273">
        <f>'Education and Training'!AG76</f>
        <v>110</v>
      </c>
      <c r="I273" t="str">
        <f>'Education and Training'!AH76</f>
        <v>USD</v>
      </c>
      <c r="J273" s="38">
        <f>'Education and Training'!AI76</f>
        <v>0</v>
      </c>
      <c r="K273" s="38">
        <f>'Education and Training'!AJ76</f>
        <v>0</v>
      </c>
      <c r="L273" s="38">
        <f>'Education and Training'!AK76</f>
        <v>0</v>
      </c>
      <c r="M273" s="38">
        <f>'Education and Training'!AL76</f>
        <v>0</v>
      </c>
      <c r="N273" s="38">
        <f>'Education and Training'!AM76</f>
        <v>0</v>
      </c>
      <c r="O273" s="38">
        <f>'Education and Training'!AN76</f>
        <v>0</v>
      </c>
      <c r="P273" s="38">
        <f>'Education and Training'!AO76</f>
        <v>0</v>
      </c>
      <c r="Q273" s="38">
        <f>'Education and Training'!AP76</f>
        <v>0</v>
      </c>
      <c r="R273" s="38">
        <f>'Education and Training'!AQ76</f>
        <v>0</v>
      </c>
      <c r="S273" s="38">
        <f>'Education and Training'!AR76</f>
        <v>0</v>
      </c>
      <c r="T273" s="38">
        <f>'Education and Training'!AS76</f>
        <v>0</v>
      </c>
      <c r="U273" s="38">
        <f>'Education and Training'!AT76</f>
        <v>0</v>
      </c>
      <c r="V273" s="38">
        <f t="shared" si="5"/>
        <v>0</v>
      </c>
    </row>
    <row r="274" spans="1:22" x14ac:dyDescent="0.4">
      <c r="A274" t="str">
        <f>'Education and Training'!AA77</f>
        <v>Budget</v>
      </c>
      <c r="B274" t="str">
        <f>'Education and Training'!AB77</f>
        <v>7006-000000</v>
      </c>
      <c r="C274">
        <f>'Education and Training'!AC77</f>
        <v>705</v>
      </c>
      <c r="D274" s="37" t="str">
        <f>'Education and Training'!AD77</f>
        <v>035</v>
      </c>
      <c r="E274" s="37"/>
      <c r="H274">
        <f>'Education and Training'!AG77</f>
        <v>110</v>
      </c>
      <c r="I274" t="str">
        <f>'Education and Training'!AH77</f>
        <v>USD</v>
      </c>
      <c r="J274" s="38">
        <f>'Education and Training'!AI77</f>
        <v>0</v>
      </c>
      <c r="K274" s="38">
        <f>'Education and Training'!AJ77</f>
        <v>0</v>
      </c>
      <c r="L274" s="38">
        <f>'Education and Training'!AK77</f>
        <v>0</v>
      </c>
      <c r="M274" s="38">
        <f>'Education and Training'!AL77</f>
        <v>0</v>
      </c>
      <c r="N274" s="38">
        <f>'Education and Training'!AM77</f>
        <v>0</v>
      </c>
      <c r="O274" s="38">
        <f>'Education and Training'!AN77</f>
        <v>0</v>
      </c>
      <c r="P274" s="38">
        <f>'Education and Training'!AO77</f>
        <v>0</v>
      </c>
      <c r="Q274" s="38">
        <f>'Education and Training'!AP77</f>
        <v>0</v>
      </c>
      <c r="R274" s="38">
        <f>'Education and Training'!AQ77</f>
        <v>0</v>
      </c>
      <c r="S274" s="38">
        <f>'Education and Training'!AR77</f>
        <v>0</v>
      </c>
      <c r="T274" s="38">
        <f>'Education and Training'!AS77</f>
        <v>0</v>
      </c>
      <c r="U274" s="38">
        <f>'Education and Training'!AT77</f>
        <v>0</v>
      </c>
      <c r="V274" s="38">
        <f t="shared" si="5"/>
        <v>0</v>
      </c>
    </row>
    <row r="275" spans="1:22" x14ac:dyDescent="0.4">
      <c r="A275" t="str">
        <f>'Education and Training'!AA78</f>
        <v>Budget</v>
      </c>
      <c r="B275" t="str">
        <f>'Education and Training'!AB78</f>
        <v>7010-000000</v>
      </c>
      <c r="C275">
        <f>'Education and Training'!AC78</f>
        <v>705</v>
      </c>
      <c r="D275" s="37" t="str">
        <f>'Education and Training'!AD78</f>
        <v>035</v>
      </c>
      <c r="E275" s="37"/>
      <c r="H275">
        <f>'Education and Training'!AG78</f>
        <v>110</v>
      </c>
      <c r="I275" t="str">
        <f>'Education and Training'!AH78</f>
        <v>USD</v>
      </c>
      <c r="J275" s="38">
        <f>'Education and Training'!AI78</f>
        <v>0</v>
      </c>
      <c r="K275" s="38">
        <f>'Education and Training'!AJ78</f>
        <v>0</v>
      </c>
      <c r="L275" s="38">
        <f>'Education and Training'!AK78</f>
        <v>0</v>
      </c>
      <c r="M275" s="38">
        <f>'Education and Training'!AL78</f>
        <v>0</v>
      </c>
      <c r="N275" s="38">
        <f>'Education and Training'!AM78</f>
        <v>0</v>
      </c>
      <c r="O275" s="38">
        <f>'Education and Training'!AN78</f>
        <v>0</v>
      </c>
      <c r="P275" s="38">
        <f>'Education and Training'!AO78</f>
        <v>0</v>
      </c>
      <c r="Q275" s="38">
        <f>'Education and Training'!AP78</f>
        <v>0</v>
      </c>
      <c r="R275" s="38">
        <f>'Education and Training'!AQ78</f>
        <v>0</v>
      </c>
      <c r="S275" s="38">
        <f>'Education and Training'!AR78</f>
        <v>0</v>
      </c>
      <c r="T275" s="38">
        <f>'Education and Training'!AS78</f>
        <v>0</v>
      </c>
      <c r="U275" s="38">
        <f>'Education and Training'!AT78</f>
        <v>0</v>
      </c>
      <c r="V275" s="38">
        <f t="shared" si="5"/>
        <v>0</v>
      </c>
    </row>
    <row r="276" spans="1:22" x14ac:dyDescent="0.4">
      <c r="A276" t="str">
        <f>'Education and Training'!AA79</f>
        <v>Budget</v>
      </c>
      <c r="B276" t="str">
        <f>'Education and Training'!AB79</f>
        <v>7082-000000</v>
      </c>
      <c r="C276">
        <f>'Education and Training'!AC79</f>
        <v>705</v>
      </c>
      <c r="D276" s="37" t="str">
        <f>'Education and Training'!AD79</f>
        <v>035</v>
      </c>
      <c r="E276" s="37"/>
      <c r="H276">
        <f>'Education and Training'!AG79</f>
        <v>110</v>
      </c>
      <c r="I276" t="str">
        <f>'Education and Training'!AH79</f>
        <v>USD</v>
      </c>
      <c r="J276" s="38">
        <f>'Education and Training'!AI79</f>
        <v>0</v>
      </c>
      <c r="K276" s="38">
        <f>'Education and Training'!AJ79</f>
        <v>0</v>
      </c>
      <c r="L276" s="38">
        <f>'Education and Training'!AK79</f>
        <v>0</v>
      </c>
      <c r="M276" s="38">
        <f>'Education and Training'!AL79</f>
        <v>171</v>
      </c>
      <c r="N276" s="38">
        <f>'Education and Training'!AM79</f>
        <v>171</v>
      </c>
      <c r="O276" s="38">
        <f>'Education and Training'!AN79</f>
        <v>171</v>
      </c>
      <c r="P276" s="38">
        <f>'Education and Training'!AO79</f>
        <v>342</v>
      </c>
      <c r="Q276" s="38">
        <f>'Education and Training'!AP79</f>
        <v>342</v>
      </c>
      <c r="R276" s="38">
        <f>'Education and Training'!AQ79</f>
        <v>342</v>
      </c>
      <c r="S276" s="38">
        <f>'Education and Training'!AR79</f>
        <v>171</v>
      </c>
      <c r="T276" s="38">
        <f>'Education and Training'!AS79</f>
        <v>171</v>
      </c>
      <c r="U276" s="38">
        <f>'Education and Training'!AT79</f>
        <v>170.4</v>
      </c>
      <c r="V276" s="38">
        <f t="shared" si="5"/>
        <v>2051.4</v>
      </c>
    </row>
    <row r="277" spans="1:22" x14ac:dyDescent="0.4">
      <c r="A277" t="str">
        <f>'Education and Training'!AA80</f>
        <v>Budget</v>
      </c>
      <c r="B277" t="str">
        <f>'Education and Training'!AB80</f>
        <v/>
      </c>
      <c r="C277">
        <f>'Education and Training'!AC80</f>
        <v>705</v>
      </c>
      <c r="D277" s="37" t="str">
        <f>'Education and Training'!AD80</f>
        <v>035</v>
      </c>
      <c r="E277" s="37"/>
      <c r="H277">
        <f>'Education and Training'!AG80</f>
        <v>110</v>
      </c>
      <c r="I277" t="str">
        <f>'Education and Training'!AH80</f>
        <v>USD</v>
      </c>
      <c r="J277" s="38">
        <f>'Education and Training'!AI80</f>
        <v>0</v>
      </c>
      <c r="K277" s="38">
        <f>'Education and Training'!AJ80</f>
        <v>0</v>
      </c>
      <c r="L277" s="38">
        <f>'Education and Training'!AK80</f>
        <v>0</v>
      </c>
      <c r="M277" s="38">
        <f>'Education and Training'!AL80</f>
        <v>0</v>
      </c>
      <c r="N277" s="38">
        <f>'Education and Training'!AM80</f>
        <v>0</v>
      </c>
      <c r="O277" s="38">
        <f>'Education and Training'!AN80</f>
        <v>0</v>
      </c>
      <c r="P277" s="38">
        <f>'Education and Training'!AO80</f>
        <v>0</v>
      </c>
      <c r="Q277" s="38">
        <f>'Education and Training'!AP80</f>
        <v>0</v>
      </c>
      <c r="R277" s="38">
        <f>'Education and Training'!AQ80</f>
        <v>0</v>
      </c>
      <c r="S277" s="38">
        <f>'Education and Training'!AR80</f>
        <v>0</v>
      </c>
      <c r="T277" s="38">
        <f>'Education and Training'!AS80</f>
        <v>0</v>
      </c>
      <c r="U277" s="38">
        <f>'Education and Training'!AT80</f>
        <v>0</v>
      </c>
      <c r="V277" s="38">
        <f t="shared" si="5"/>
        <v>0</v>
      </c>
    </row>
    <row r="278" spans="1:22" x14ac:dyDescent="0.4">
      <c r="A278" t="str">
        <f>'Education and Training'!AA81</f>
        <v>Budget</v>
      </c>
      <c r="B278" t="str">
        <f>'Education and Training'!AB81</f>
        <v/>
      </c>
      <c r="C278">
        <f>'Education and Training'!AC81</f>
        <v>705</v>
      </c>
      <c r="D278" s="37" t="str">
        <f>'Education and Training'!AD81</f>
        <v>035</v>
      </c>
      <c r="E278" s="37"/>
      <c r="H278">
        <f>'Education and Training'!AG81</f>
        <v>110</v>
      </c>
      <c r="I278" t="str">
        <f>'Education and Training'!AH81</f>
        <v>USD</v>
      </c>
      <c r="J278" s="38">
        <f>'Education and Training'!AI81</f>
        <v>0</v>
      </c>
      <c r="K278" s="38">
        <f>'Education and Training'!AJ81</f>
        <v>0</v>
      </c>
      <c r="L278" s="38">
        <f>'Education and Training'!AK81</f>
        <v>0</v>
      </c>
      <c r="M278" s="38">
        <f>'Education and Training'!AL81</f>
        <v>0</v>
      </c>
      <c r="N278" s="38">
        <f>'Education and Training'!AM81</f>
        <v>0</v>
      </c>
      <c r="O278" s="38">
        <f>'Education and Training'!AN81</f>
        <v>0</v>
      </c>
      <c r="P278" s="38">
        <f>'Education and Training'!AO81</f>
        <v>0</v>
      </c>
      <c r="Q278" s="38">
        <f>'Education and Training'!AP81</f>
        <v>0</v>
      </c>
      <c r="R278" s="38">
        <f>'Education and Training'!AQ81</f>
        <v>0</v>
      </c>
      <c r="S278" s="38">
        <f>'Education and Training'!AR81</f>
        <v>0</v>
      </c>
      <c r="T278" s="38">
        <f>'Education and Training'!AS81</f>
        <v>0</v>
      </c>
      <c r="U278" s="38">
        <f>'Education and Training'!AT81</f>
        <v>0</v>
      </c>
      <c r="V278" s="38">
        <f t="shared" si="5"/>
        <v>0</v>
      </c>
    </row>
    <row r="279" spans="1:22" x14ac:dyDescent="0.4">
      <c r="A279" t="str">
        <f>'Education and Training'!AA82</f>
        <v>Budget</v>
      </c>
      <c r="B279" t="str">
        <f>'Education and Training'!AB82</f>
        <v/>
      </c>
      <c r="C279">
        <f>'Education and Training'!AC82</f>
        <v>705</v>
      </c>
      <c r="D279" s="37" t="str">
        <f>'Education and Training'!AD82</f>
        <v>035</v>
      </c>
      <c r="E279" s="37"/>
      <c r="H279">
        <f>'Education and Training'!AG82</f>
        <v>110</v>
      </c>
      <c r="I279" t="str">
        <f>'Education and Training'!AH82</f>
        <v>USD</v>
      </c>
      <c r="J279" s="38">
        <f>'Education and Training'!AI82</f>
        <v>0</v>
      </c>
      <c r="K279" s="38">
        <f>'Education and Training'!AJ82</f>
        <v>0</v>
      </c>
      <c r="L279" s="38">
        <f>'Education and Training'!AK82</f>
        <v>0</v>
      </c>
      <c r="M279" s="38">
        <f>'Education and Training'!AL82</f>
        <v>0</v>
      </c>
      <c r="N279" s="38">
        <f>'Education and Training'!AM82</f>
        <v>0</v>
      </c>
      <c r="O279" s="38">
        <f>'Education and Training'!AN82</f>
        <v>0</v>
      </c>
      <c r="P279" s="38">
        <f>'Education and Training'!AO82</f>
        <v>0</v>
      </c>
      <c r="Q279" s="38">
        <f>'Education and Training'!AP82</f>
        <v>0</v>
      </c>
      <c r="R279" s="38">
        <f>'Education and Training'!AQ82</f>
        <v>0</v>
      </c>
      <c r="S279" s="38">
        <f>'Education and Training'!AR82</f>
        <v>0</v>
      </c>
      <c r="T279" s="38">
        <f>'Education and Training'!AS82</f>
        <v>0</v>
      </c>
      <c r="U279" s="38">
        <f>'Education and Training'!AT82</f>
        <v>0</v>
      </c>
      <c r="V279" s="38">
        <f t="shared" si="5"/>
        <v>0</v>
      </c>
    </row>
    <row r="280" spans="1:22" x14ac:dyDescent="0.4">
      <c r="A280" t="str">
        <f>'Education and Training'!AA83</f>
        <v>Budget</v>
      </c>
      <c r="B280" t="str">
        <f>'Education and Training'!AB83</f>
        <v/>
      </c>
      <c r="C280">
        <f>'Education and Training'!AC83</f>
        <v>705</v>
      </c>
      <c r="D280" s="37" t="str">
        <f>'Education and Training'!AD83</f>
        <v>035</v>
      </c>
      <c r="E280" s="37"/>
      <c r="H280">
        <f>'Education and Training'!AG83</f>
        <v>110</v>
      </c>
      <c r="I280" t="str">
        <f>'Education and Training'!AH83</f>
        <v>USD</v>
      </c>
      <c r="J280" s="38">
        <f>'Education and Training'!AI83</f>
        <v>0</v>
      </c>
      <c r="K280" s="38">
        <f>'Education and Training'!AJ83</f>
        <v>0</v>
      </c>
      <c r="L280" s="38">
        <f>'Education and Training'!AK83</f>
        <v>0</v>
      </c>
      <c r="M280" s="38">
        <f>'Education and Training'!AL83</f>
        <v>0</v>
      </c>
      <c r="N280" s="38">
        <f>'Education and Training'!AM83</f>
        <v>0</v>
      </c>
      <c r="O280" s="38">
        <f>'Education and Training'!AN83</f>
        <v>0</v>
      </c>
      <c r="P280" s="38">
        <f>'Education and Training'!AO83</f>
        <v>0</v>
      </c>
      <c r="Q280" s="38">
        <f>'Education and Training'!AP83</f>
        <v>0</v>
      </c>
      <c r="R280" s="38">
        <f>'Education and Training'!AQ83</f>
        <v>0</v>
      </c>
      <c r="S280" s="38">
        <f>'Education and Training'!AR83</f>
        <v>0</v>
      </c>
      <c r="T280" s="38">
        <f>'Education and Training'!AS83</f>
        <v>0</v>
      </c>
      <c r="U280" s="38">
        <f>'Education and Training'!AT83</f>
        <v>0</v>
      </c>
      <c r="V280" s="38">
        <f t="shared" si="5"/>
        <v>0</v>
      </c>
    </row>
    <row r="281" spans="1:22" x14ac:dyDescent="0.4">
      <c r="A281" t="str">
        <f>'Speech Contest'!AA9</f>
        <v>Budget</v>
      </c>
      <c r="B281" t="str">
        <f>'Speech Contest'!AB9</f>
        <v>6010-000000</v>
      </c>
      <c r="C281">
        <f>'Speech Contest'!AC9</f>
        <v>800</v>
      </c>
      <c r="D281" s="37" t="str">
        <f>'Speech Contest'!AD9</f>
        <v>035</v>
      </c>
      <c r="E281" s="37"/>
      <c r="H281">
        <f>'Speech Contest'!AG9</f>
        <v>110</v>
      </c>
      <c r="I281" t="str">
        <f>'Speech Contest'!AH9</f>
        <v>USD</v>
      </c>
      <c r="J281" s="38">
        <f>'Speech Contest'!AI9</f>
        <v>0</v>
      </c>
      <c r="K281" s="38">
        <f>'Speech Contest'!AJ9</f>
        <v>0</v>
      </c>
      <c r="L281" s="38">
        <f>'Speech Contest'!AK9</f>
        <v>0</v>
      </c>
      <c r="M281" s="38">
        <f>'Speech Contest'!AL9</f>
        <v>0</v>
      </c>
      <c r="N281" s="38">
        <f>'Speech Contest'!AM9</f>
        <v>0</v>
      </c>
      <c r="O281" s="38">
        <f>'Speech Contest'!AN9</f>
        <v>0</v>
      </c>
      <c r="P281" s="38">
        <f>'Speech Contest'!AO9</f>
        <v>0</v>
      </c>
      <c r="Q281" s="38">
        <f>'Speech Contest'!AP9</f>
        <v>0</v>
      </c>
      <c r="R281" s="38">
        <f>'Speech Contest'!AQ9</f>
        <v>0</v>
      </c>
      <c r="S281" s="38">
        <f>'Speech Contest'!AR9</f>
        <v>0</v>
      </c>
      <c r="T281" s="38">
        <f>'Speech Contest'!AS9</f>
        <v>0</v>
      </c>
      <c r="U281" s="38">
        <f>'Speech Contest'!AT9</f>
        <v>0</v>
      </c>
      <c r="V281" s="38">
        <f t="shared" si="5"/>
        <v>0</v>
      </c>
    </row>
    <row r="282" spans="1:22" x14ac:dyDescent="0.4">
      <c r="A282" t="str">
        <f>'Speech Contest'!AA10</f>
        <v>Budget</v>
      </c>
      <c r="B282" t="str">
        <f>'Speech Contest'!AB10</f>
        <v>6015-000000</v>
      </c>
      <c r="C282">
        <f>'Speech Contest'!AC10</f>
        <v>800</v>
      </c>
      <c r="D282" s="37" t="str">
        <f>'Speech Contest'!AD10</f>
        <v>035</v>
      </c>
      <c r="E282" s="37"/>
      <c r="H282">
        <f>'Speech Contest'!AG10</f>
        <v>110</v>
      </c>
      <c r="I282" t="str">
        <f>'Speech Contest'!AH10</f>
        <v>USD</v>
      </c>
      <c r="J282" s="38">
        <f>'Speech Contest'!AI10</f>
        <v>0</v>
      </c>
      <c r="K282" s="38">
        <f>'Speech Contest'!AJ10</f>
        <v>0</v>
      </c>
      <c r="L282" s="38">
        <f>'Speech Contest'!AK10</f>
        <v>0</v>
      </c>
      <c r="M282" s="38">
        <f>'Speech Contest'!AL10</f>
        <v>0</v>
      </c>
      <c r="N282" s="38">
        <f>'Speech Contest'!AM10</f>
        <v>0</v>
      </c>
      <c r="O282" s="38">
        <f>'Speech Contest'!AN10</f>
        <v>0</v>
      </c>
      <c r="P282" s="38">
        <f>'Speech Contest'!AO10</f>
        <v>0</v>
      </c>
      <c r="Q282" s="38">
        <f>'Speech Contest'!AP10</f>
        <v>0</v>
      </c>
      <c r="R282" s="38">
        <f>'Speech Contest'!AQ10</f>
        <v>0</v>
      </c>
      <c r="S282" s="38">
        <f>'Speech Contest'!AR10</f>
        <v>0</v>
      </c>
      <c r="T282" s="38">
        <f>'Speech Contest'!AS10</f>
        <v>0</v>
      </c>
      <c r="U282" s="38">
        <f>'Speech Contest'!AT10</f>
        <v>0</v>
      </c>
      <c r="V282" s="38">
        <f t="shared" si="5"/>
        <v>0</v>
      </c>
    </row>
    <row r="283" spans="1:22" x14ac:dyDescent="0.4">
      <c r="A283" t="str">
        <f>'Speech Contest'!AA11</f>
        <v>Budget</v>
      </c>
      <c r="B283" t="str">
        <f>'Speech Contest'!AB11</f>
        <v>6020-000000</v>
      </c>
      <c r="C283">
        <f>'Speech Contest'!AC11</f>
        <v>800</v>
      </c>
      <c r="D283" s="37" t="str">
        <f>'Speech Contest'!AD11</f>
        <v>035</v>
      </c>
      <c r="E283" s="37"/>
      <c r="H283">
        <f>'Speech Contest'!AG11</f>
        <v>110</v>
      </c>
      <c r="I283" t="str">
        <f>'Speech Contest'!AH11</f>
        <v>USD</v>
      </c>
      <c r="J283" s="38">
        <f>'Speech Contest'!AI11</f>
        <v>0</v>
      </c>
      <c r="K283" s="38">
        <f>'Speech Contest'!AJ11</f>
        <v>0</v>
      </c>
      <c r="L283" s="38">
        <f>'Speech Contest'!AK11</f>
        <v>0</v>
      </c>
      <c r="M283" s="38">
        <f>'Speech Contest'!AL11</f>
        <v>0</v>
      </c>
      <c r="N283" s="38">
        <f>'Speech Contest'!AM11</f>
        <v>0</v>
      </c>
      <c r="O283" s="38">
        <f>'Speech Contest'!AN11</f>
        <v>0</v>
      </c>
      <c r="P283" s="38">
        <f>'Speech Contest'!AO11</f>
        <v>0</v>
      </c>
      <c r="Q283" s="38">
        <f>'Speech Contest'!AP11</f>
        <v>0</v>
      </c>
      <c r="R283" s="38">
        <f>'Speech Contest'!AQ11</f>
        <v>0</v>
      </c>
      <c r="S283" s="38">
        <f>'Speech Contest'!AR11</f>
        <v>0</v>
      </c>
      <c r="T283" s="38">
        <f>'Speech Contest'!AS11</f>
        <v>0</v>
      </c>
      <c r="U283" s="38">
        <f>'Speech Contest'!AT11</f>
        <v>0</v>
      </c>
      <c r="V283" s="38">
        <f t="shared" si="5"/>
        <v>0</v>
      </c>
    </row>
    <row r="284" spans="1:22" x14ac:dyDescent="0.4">
      <c r="A284" t="str">
        <f>'Speech Contest'!AA12</f>
        <v>Budget</v>
      </c>
      <c r="B284" t="str">
        <f>'Speech Contest'!AB12</f>
        <v>6025-000000</v>
      </c>
      <c r="C284">
        <f>'Speech Contest'!AC12</f>
        <v>800</v>
      </c>
      <c r="D284" s="37" t="str">
        <f>'Speech Contest'!AD12</f>
        <v>035</v>
      </c>
      <c r="E284" s="37"/>
      <c r="H284">
        <f>'Speech Contest'!AG12</f>
        <v>110</v>
      </c>
      <c r="I284" t="str">
        <f>'Speech Contest'!AH12</f>
        <v>USD</v>
      </c>
      <c r="J284" s="38">
        <f>'Speech Contest'!AI12</f>
        <v>0</v>
      </c>
      <c r="K284" s="38">
        <f>'Speech Contest'!AJ12</f>
        <v>0</v>
      </c>
      <c r="L284" s="38">
        <f>'Speech Contest'!AK12</f>
        <v>0</v>
      </c>
      <c r="M284" s="38">
        <f>'Speech Contest'!AL12</f>
        <v>0</v>
      </c>
      <c r="N284" s="38">
        <f>'Speech Contest'!AM12</f>
        <v>0</v>
      </c>
      <c r="O284" s="38">
        <f>'Speech Contest'!AN12</f>
        <v>0</v>
      </c>
      <c r="P284" s="38">
        <f>'Speech Contest'!AO12</f>
        <v>0</v>
      </c>
      <c r="Q284" s="38">
        <f>'Speech Contest'!AP12</f>
        <v>0</v>
      </c>
      <c r="R284" s="38">
        <f>'Speech Contest'!AQ12</f>
        <v>0</v>
      </c>
      <c r="S284" s="38">
        <f>'Speech Contest'!AR12</f>
        <v>0</v>
      </c>
      <c r="T284" s="38">
        <f>'Speech Contest'!AS12</f>
        <v>0</v>
      </c>
      <c r="U284" s="38">
        <f>'Speech Contest'!AT12</f>
        <v>0</v>
      </c>
      <c r="V284" s="38">
        <f t="shared" si="5"/>
        <v>0</v>
      </c>
    </row>
    <row r="285" spans="1:22" x14ac:dyDescent="0.4">
      <c r="A285" t="str">
        <f>'Speech Contest'!AA13</f>
        <v>Budget</v>
      </c>
      <c r="B285" t="str">
        <f>'Speech Contest'!AB13</f>
        <v>6030-000000</v>
      </c>
      <c r="C285">
        <f>'Speech Contest'!AC13</f>
        <v>800</v>
      </c>
      <c r="D285" s="37" t="str">
        <f>'Speech Contest'!AD13</f>
        <v>035</v>
      </c>
      <c r="E285" s="37"/>
      <c r="H285">
        <f>'Speech Contest'!AG13</f>
        <v>110</v>
      </c>
      <c r="I285" t="str">
        <f>'Speech Contest'!AH13</f>
        <v>USD</v>
      </c>
      <c r="J285" s="38">
        <f>'Speech Contest'!AI13</f>
        <v>0</v>
      </c>
      <c r="K285" s="38">
        <f>'Speech Contest'!AJ13</f>
        <v>0</v>
      </c>
      <c r="L285" s="38">
        <f>'Speech Contest'!AK13</f>
        <v>0</v>
      </c>
      <c r="M285" s="38">
        <f>'Speech Contest'!AL13</f>
        <v>0</v>
      </c>
      <c r="N285" s="38">
        <f>'Speech Contest'!AM13</f>
        <v>0</v>
      </c>
      <c r="O285" s="38">
        <f>'Speech Contest'!AN13</f>
        <v>0</v>
      </c>
      <c r="P285" s="38">
        <f>'Speech Contest'!AO13</f>
        <v>0</v>
      </c>
      <c r="Q285" s="38">
        <f>'Speech Contest'!AP13</f>
        <v>0</v>
      </c>
      <c r="R285" s="38">
        <f>'Speech Contest'!AQ13</f>
        <v>0</v>
      </c>
      <c r="S285" s="38">
        <f>'Speech Contest'!AR13</f>
        <v>0</v>
      </c>
      <c r="T285" s="38">
        <f>'Speech Contest'!AS13</f>
        <v>0</v>
      </c>
      <c r="U285" s="38">
        <f>'Speech Contest'!AT13</f>
        <v>0</v>
      </c>
      <c r="V285" s="38">
        <f t="shared" si="5"/>
        <v>0</v>
      </c>
    </row>
    <row r="286" spans="1:22" x14ac:dyDescent="0.4">
      <c r="A286" t="str">
        <f>'Speech Contest'!AA14</f>
        <v>Budget</v>
      </c>
      <c r="B286" t="str">
        <f>'Speech Contest'!AB14</f>
        <v>6035-000000</v>
      </c>
      <c r="C286">
        <f>'Speech Contest'!AC14</f>
        <v>800</v>
      </c>
      <c r="D286" s="37" t="str">
        <f>'Speech Contest'!AD14</f>
        <v>035</v>
      </c>
      <c r="E286" s="37"/>
      <c r="H286">
        <f>'Speech Contest'!AG14</f>
        <v>110</v>
      </c>
      <c r="I286" t="str">
        <f>'Speech Contest'!AH14</f>
        <v>USD</v>
      </c>
      <c r="J286" s="38">
        <f>'Speech Contest'!AI14</f>
        <v>0</v>
      </c>
      <c r="K286" s="38">
        <f>'Speech Contest'!AJ14</f>
        <v>0</v>
      </c>
      <c r="L286" s="38">
        <f>'Speech Contest'!AK14</f>
        <v>0</v>
      </c>
      <c r="M286" s="38">
        <f>'Speech Contest'!AL14</f>
        <v>0</v>
      </c>
      <c r="N286" s="38">
        <f>'Speech Contest'!AM14</f>
        <v>0</v>
      </c>
      <c r="O286" s="38">
        <f>'Speech Contest'!AN14</f>
        <v>0</v>
      </c>
      <c r="P286" s="38">
        <f>'Speech Contest'!AO14</f>
        <v>0</v>
      </c>
      <c r="Q286" s="38">
        <f>'Speech Contest'!AP14</f>
        <v>0</v>
      </c>
      <c r="R286" s="38">
        <f>'Speech Contest'!AQ14</f>
        <v>0</v>
      </c>
      <c r="S286" s="38">
        <f>'Speech Contest'!AR14</f>
        <v>0</v>
      </c>
      <c r="T286" s="38">
        <f>'Speech Contest'!AS14</f>
        <v>0</v>
      </c>
      <c r="U286" s="38">
        <f>'Speech Contest'!AT14</f>
        <v>0</v>
      </c>
      <c r="V286" s="38">
        <f t="shared" si="5"/>
        <v>0</v>
      </c>
    </row>
    <row r="287" spans="1:22" x14ac:dyDescent="0.4">
      <c r="A287" t="str">
        <f>'Speech Contest'!AA15</f>
        <v>Budget</v>
      </c>
      <c r="B287" t="str">
        <f>'Speech Contest'!AB15</f>
        <v>6050-000000</v>
      </c>
      <c r="C287">
        <f>'Speech Contest'!AC15</f>
        <v>800</v>
      </c>
      <c r="D287" s="37" t="str">
        <f>'Speech Contest'!AD15</f>
        <v>035</v>
      </c>
      <c r="E287" s="37"/>
      <c r="H287">
        <f>'Speech Contest'!AG15</f>
        <v>110</v>
      </c>
      <c r="I287" t="str">
        <f>'Speech Contest'!AH15</f>
        <v>USD</v>
      </c>
      <c r="J287" s="38">
        <f>'Speech Contest'!AI15</f>
        <v>0</v>
      </c>
      <c r="K287" s="38">
        <f>'Speech Contest'!AJ15</f>
        <v>0</v>
      </c>
      <c r="L287" s="38">
        <f>'Speech Contest'!AK15</f>
        <v>0</v>
      </c>
      <c r="M287" s="38">
        <f>'Speech Contest'!AL15</f>
        <v>0</v>
      </c>
      <c r="N287" s="38">
        <f>'Speech Contest'!AM15</f>
        <v>0</v>
      </c>
      <c r="O287" s="38">
        <f>'Speech Contest'!AN15</f>
        <v>0</v>
      </c>
      <c r="P287" s="38">
        <f>'Speech Contest'!AO15</f>
        <v>0</v>
      </c>
      <c r="Q287" s="38">
        <f>'Speech Contest'!AP15</f>
        <v>0</v>
      </c>
      <c r="R287" s="38">
        <f>'Speech Contest'!AQ15</f>
        <v>0</v>
      </c>
      <c r="S287" s="38">
        <f>'Speech Contest'!AR15</f>
        <v>0</v>
      </c>
      <c r="T287" s="38">
        <f>'Speech Contest'!AS15</f>
        <v>0</v>
      </c>
      <c r="U287" s="38">
        <f>'Speech Contest'!AT15</f>
        <v>0</v>
      </c>
      <c r="V287" s="38">
        <f t="shared" si="5"/>
        <v>0</v>
      </c>
    </row>
    <row r="288" spans="1:22" x14ac:dyDescent="0.4">
      <c r="A288" t="str">
        <f>'Speech Contest'!AA16</f>
        <v>Budget</v>
      </c>
      <c r="B288" t="str">
        <f>'Speech Contest'!AB16</f>
        <v>6055-000000</v>
      </c>
      <c r="C288">
        <f>'Speech Contest'!AC16</f>
        <v>800</v>
      </c>
      <c r="D288" s="37" t="str">
        <f>'Speech Contest'!AD16</f>
        <v>035</v>
      </c>
      <c r="E288" s="37"/>
      <c r="H288">
        <f>'Speech Contest'!AG16</f>
        <v>110</v>
      </c>
      <c r="I288" t="str">
        <f>'Speech Contest'!AH16</f>
        <v>USD</v>
      </c>
      <c r="J288" s="38">
        <f>'Speech Contest'!AI16</f>
        <v>0</v>
      </c>
      <c r="K288" s="38">
        <f>'Speech Contest'!AJ16</f>
        <v>0</v>
      </c>
      <c r="L288" s="38">
        <f>'Speech Contest'!AK16</f>
        <v>0</v>
      </c>
      <c r="M288" s="38">
        <f>'Speech Contest'!AL16</f>
        <v>0</v>
      </c>
      <c r="N288" s="38">
        <f>'Speech Contest'!AM16</f>
        <v>0</v>
      </c>
      <c r="O288" s="38">
        <f>'Speech Contest'!AN16</f>
        <v>0</v>
      </c>
      <c r="P288" s="38">
        <f>'Speech Contest'!AO16</f>
        <v>0</v>
      </c>
      <c r="Q288" s="38">
        <f>'Speech Contest'!AP16</f>
        <v>0</v>
      </c>
      <c r="R288" s="38">
        <f>'Speech Contest'!AQ16</f>
        <v>0</v>
      </c>
      <c r="S288" s="38">
        <f>'Speech Contest'!AR16</f>
        <v>0</v>
      </c>
      <c r="T288" s="38">
        <f>'Speech Contest'!AS16</f>
        <v>0</v>
      </c>
      <c r="U288" s="38">
        <f>'Speech Contest'!AT16</f>
        <v>0</v>
      </c>
      <c r="V288" s="38">
        <f t="shared" si="5"/>
        <v>0</v>
      </c>
    </row>
    <row r="289" spans="1:22" x14ac:dyDescent="0.4">
      <c r="A289" t="str">
        <f>'Speech Contest'!AA20</f>
        <v>Budget</v>
      </c>
      <c r="B289" t="str">
        <f>'Speech Contest'!AB20</f>
        <v>7006-000000</v>
      </c>
      <c r="C289">
        <f>'Speech Contest'!AC20</f>
        <v>801</v>
      </c>
      <c r="D289" s="37" t="str">
        <f>'Speech Contest'!AD20</f>
        <v>035</v>
      </c>
      <c r="E289" s="37"/>
      <c r="H289">
        <f>'Speech Contest'!AG20</f>
        <v>110</v>
      </c>
      <c r="I289" t="str">
        <f>'Speech Contest'!AH20</f>
        <v>USD</v>
      </c>
      <c r="J289" s="38">
        <f>'Speech Contest'!AI20</f>
        <v>0</v>
      </c>
      <c r="K289" s="38">
        <f>'Speech Contest'!AJ20</f>
        <v>0</v>
      </c>
      <c r="L289" s="38">
        <f>'Speech Contest'!AK20</f>
        <v>0</v>
      </c>
      <c r="M289" s="38">
        <f>'Speech Contest'!AL20</f>
        <v>0</v>
      </c>
      <c r="N289" s="38">
        <f>'Speech Contest'!AM20</f>
        <v>0</v>
      </c>
      <c r="O289" s="38">
        <f>'Speech Contest'!AN20</f>
        <v>0</v>
      </c>
      <c r="P289" s="38">
        <f>'Speech Contest'!AO20</f>
        <v>0</v>
      </c>
      <c r="Q289" s="38">
        <f>'Speech Contest'!AP20</f>
        <v>0</v>
      </c>
      <c r="R289" s="38">
        <f>'Speech Contest'!AQ20</f>
        <v>0</v>
      </c>
      <c r="S289" s="38">
        <f>'Speech Contest'!AR20</f>
        <v>0</v>
      </c>
      <c r="T289" s="38">
        <f>'Speech Contest'!AS20</f>
        <v>0</v>
      </c>
      <c r="U289" s="38">
        <f>'Speech Contest'!AT20</f>
        <v>0</v>
      </c>
      <c r="V289" s="38">
        <f t="shared" si="5"/>
        <v>0</v>
      </c>
    </row>
    <row r="290" spans="1:22" x14ac:dyDescent="0.4">
      <c r="A290" t="str">
        <f>'Speech Contest'!AA21</f>
        <v>Budget</v>
      </c>
      <c r="B290" t="str">
        <f>'Speech Contest'!AB21</f>
        <v>7010-000000</v>
      </c>
      <c r="C290">
        <f>'Speech Contest'!AC21</f>
        <v>801</v>
      </c>
      <c r="D290" s="37" t="str">
        <f>'Speech Contest'!AD21</f>
        <v>035</v>
      </c>
      <c r="E290" s="37"/>
      <c r="H290">
        <f>'Speech Contest'!AG21</f>
        <v>110</v>
      </c>
      <c r="I290" t="str">
        <f>'Speech Contest'!AH21</f>
        <v>USD</v>
      </c>
      <c r="J290" s="38">
        <f>'Speech Contest'!AI21</f>
        <v>0</v>
      </c>
      <c r="K290" s="38">
        <f>'Speech Contest'!AJ21</f>
        <v>0</v>
      </c>
      <c r="L290" s="38">
        <f>'Speech Contest'!AK21</f>
        <v>0</v>
      </c>
      <c r="M290" s="38">
        <f>'Speech Contest'!AL21</f>
        <v>0</v>
      </c>
      <c r="N290" s="38">
        <f>'Speech Contest'!AM21</f>
        <v>0</v>
      </c>
      <c r="O290" s="38">
        <f>'Speech Contest'!AN21</f>
        <v>0</v>
      </c>
      <c r="P290" s="38">
        <f>'Speech Contest'!AO21</f>
        <v>900</v>
      </c>
      <c r="Q290" s="38">
        <f>'Speech Contest'!AP21</f>
        <v>0</v>
      </c>
      <c r="R290" s="38">
        <f>'Speech Contest'!AQ21</f>
        <v>0</v>
      </c>
      <c r="S290" s="38">
        <f>'Speech Contest'!AR21</f>
        <v>0</v>
      </c>
      <c r="T290" s="38">
        <f>'Speech Contest'!AS21</f>
        <v>0</v>
      </c>
      <c r="U290" s="38">
        <f>'Speech Contest'!AT21</f>
        <v>0</v>
      </c>
      <c r="V290" s="38">
        <f t="shared" si="5"/>
        <v>900</v>
      </c>
    </row>
    <row r="291" spans="1:22" x14ac:dyDescent="0.4">
      <c r="A291" t="str">
        <f>'Speech Contest'!AA22</f>
        <v>Budget</v>
      </c>
      <c r="B291" t="str">
        <f>'Speech Contest'!AB22</f>
        <v>7012-000000</v>
      </c>
      <c r="C291">
        <f>'Speech Contest'!AC22</f>
        <v>801</v>
      </c>
      <c r="D291" s="37" t="str">
        <f>'Speech Contest'!AD22</f>
        <v>035</v>
      </c>
      <c r="E291" s="37"/>
      <c r="H291">
        <f>'Speech Contest'!AG22</f>
        <v>110</v>
      </c>
      <c r="I291" t="str">
        <f>'Speech Contest'!AH22</f>
        <v>USD</v>
      </c>
      <c r="J291" s="38">
        <f>'Speech Contest'!AI22</f>
        <v>0</v>
      </c>
      <c r="K291" s="38">
        <f>'Speech Contest'!AJ22</f>
        <v>0</v>
      </c>
      <c r="L291" s="38">
        <f>'Speech Contest'!AK22</f>
        <v>0</v>
      </c>
      <c r="M291" s="38">
        <f>'Speech Contest'!AL22</f>
        <v>0</v>
      </c>
      <c r="N291" s="38">
        <f>'Speech Contest'!AM22</f>
        <v>0</v>
      </c>
      <c r="O291" s="38">
        <f>'Speech Contest'!AN22</f>
        <v>0</v>
      </c>
      <c r="P291" s="38">
        <f>'Speech Contest'!AO22</f>
        <v>170</v>
      </c>
      <c r="Q291" s="38">
        <f>'Speech Contest'!AP22</f>
        <v>0</v>
      </c>
      <c r="R291" s="38">
        <f>'Speech Contest'!AQ22</f>
        <v>0</v>
      </c>
      <c r="S291" s="38">
        <f>'Speech Contest'!AR22</f>
        <v>0</v>
      </c>
      <c r="T291" s="38">
        <f>'Speech Contest'!AS22</f>
        <v>0</v>
      </c>
      <c r="U291" s="38">
        <f>'Speech Contest'!AT22</f>
        <v>0</v>
      </c>
      <c r="V291" s="38">
        <f t="shared" si="5"/>
        <v>170</v>
      </c>
    </row>
    <row r="292" spans="1:22" x14ac:dyDescent="0.4">
      <c r="A292" t="str">
        <f>'Speech Contest'!AA23</f>
        <v>Budget</v>
      </c>
      <c r="B292" t="str">
        <f>'Speech Contest'!AB23</f>
        <v>7014-000000</v>
      </c>
      <c r="C292">
        <f>'Speech Contest'!AC23</f>
        <v>801</v>
      </c>
      <c r="D292" s="37" t="str">
        <f>'Speech Contest'!AD23</f>
        <v>035</v>
      </c>
      <c r="E292" s="37"/>
      <c r="H292">
        <f>'Speech Contest'!AG23</f>
        <v>110</v>
      </c>
      <c r="I292" t="str">
        <f>'Speech Contest'!AH23</f>
        <v>USD</v>
      </c>
      <c r="J292" s="38">
        <f>'Speech Contest'!AI23</f>
        <v>0</v>
      </c>
      <c r="K292" s="38">
        <f>'Speech Contest'!AJ23</f>
        <v>0</v>
      </c>
      <c r="L292" s="38">
        <f>'Speech Contest'!AK23</f>
        <v>0</v>
      </c>
      <c r="M292" s="38">
        <f>'Speech Contest'!AL23</f>
        <v>0</v>
      </c>
      <c r="N292" s="38">
        <f>'Speech Contest'!AM23</f>
        <v>0</v>
      </c>
      <c r="O292" s="38">
        <f>'Speech Contest'!AN23</f>
        <v>0</v>
      </c>
      <c r="P292" s="38">
        <f>'Speech Contest'!AO23</f>
        <v>0</v>
      </c>
      <c r="Q292" s="38">
        <f>'Speech Contest'!AP23</f>
        <v>0</v>
      </c>
      <c r="R292" s="38">
        <f>'Speech Contest'!AQ23</f>
        <v>0</v>
      </c>
      <c r="S292" s="38">
        <f>'Speech Contest'!AR23</f>
        <v>0</v>
      </c>
      <c r="T292" s="38">
        <f>'Speech Contest'!AS23</f>
        <v>0</v>
      </c>
      <c r="U292" s="38">
        <f>'Speech Contest'!AT23</f>
        <v>0</v>
      </c>
      <c r="V292" s="38">
        <f t="shared" si="5"/>
        <v>0</v>
      </c>
    </row>
    <row r="293" spans="1:22" x14ac:dyDescent="0.4">
      <c r="A293" t="str">
        <f>'Speech Contest'!AA24</f>
        <v>Budget</v>
      </c>
      <c r="B293" t="str">
        <f>'Speech Contest'!AB24</f>
        <v>7090-000000</v>
      </c>
      <c r="C293">
        <f>'Speech Contest'!AC24</f>
        <v>801</v>
      </c>
      <c r="D293" s="37" t="str">
        <f>'Speech Contest'!AD24</f>
        <v>035</v>
      </c>
      <c r="E293" s="37"/>
      <c r="H293">
        <f>'Speech Contest'!AG24</f>
        <v>110</v>
      </c>
      <c r="I293" t="str">
        <f>'Speech Contest'!AH24</f>
        <v>USD</v>
      </c>
      <c r="J293" s="38">
        <f>'Speech Contest'!AI24</f>
        <v>0</v>
      </c>
      <c r="K293" s="38">
        <f>'Speech Contest'!AJ24</f>
        <v>0</v>
      </c>
      <c r="L293" s="38">
        <f>'Speech Contest'!AK24</f>
        <v>0</v>
      </c>
      <c r="M293" s="38">
        <f>'Speech Contest'!AL24</f>
        <v>0</v>
      </c>
      <c r="N293" s="38">
        <f>'Speech Contest'!AM24</f>
        <v>0</v>
      </c>
      <c r="O293" s="38">
        <f>'Speech Contest'!AN24</f>
        <v>0</v>
      </c>
      <c r="P293" s="38">
        <f>'Speech Contest'!AO24</f>
        <v>0</v>
      </c>
      <c r="Q293" s="38">
        <f>'Speech Contest'!AP24</f>
        <v>0</v>
      </c>
      <c r="R293" s="38">
        <f>'Speech Contest'!AQ24</f>
        <v>0</v>
      </c>
      <c r="S293" s="38">
        <f>'Speech Contest'!AR24</f>
        <v>0</v>
      </c>
      <c r="T293" s="38">
        <f>'Speech Contest'!AS24</f>
        <v>0</v>
      </c>
      <c r="U293" s="38">
        <f>'Speech Contest'!AT24</f>
        <v>0</v>
      </c>
      <c r="V293" s="38">
        <f t="shared" si="5"/>
        <v>0</v>
      </c>
    </row>
    <row r="294" spans="1:22" x14ac:dyDescent="0.4">
      <c r="A294" t="str">
        <f>'Speech Contest'!AA25</f>
        <v>Budget</v>
      </c>
      <c r="B294" t="str">
        <f>'Speech Contest'!AB25</f>
        <v/>
      </c>
      <c r="C294">
        <f>'Speech Contest'!AC25</f>
        <v>801</v>
      </c>
      <c r="D294" s="37" t="str">
        <f>'Speech Contest'!AD25</f>
        <v>035</v>
      </c>
      <c r="E294" s="37"/>
      <c r="H294">
        <f>'Speech Contest'!AG25</f>
        <v>110</v>
      </c>
      <c r="I294" t="str">
        <f>'Speech Contest'!AH25</f>
        <v>USD</v>
      </c>
      <c r="J294" s="38">
        <f>'Speech Contest'!AI25</f>
        <v>0</v>
      </c>
      <c r="K294" s="38">
        <f>'Speech Contest'!AJ25</f>
        <v>0</v>
      </c>
      <c r="L294" s="38">
        <f>'Speech Contest'!AK25</f>
        <v>0</v>
      </c>
      <c r="M294" s="38">
        <f>'Speech Contest'!AL25</f>
        <v>0</v>
      </c>
      <c r="N294" s="38">
        <f>'Speech Contest'!AM25</f>
        <v>0</v>
      </c>
      <c r="O294" s="38">
        <f>'Speech Contest'!AN25</f>
        <v>0</v>
      </c>
      <c r="P294" s="38">
        <f>'Speech Contest'!AO25</f>
        <v>0</v>
      </c>
      <c r="Q294" s="38">
        <f>'Speech Contest'!AP25</f>
        <v>0</v>
      </c>
      <c r="R294" s="38">
        <f>'Speech Contest'!AQ25</f>
        <v>0</v>
      </c>
      <c r="S294" s="38">
        <f>'Speech Contest'!AR25</f>
        <v>0</v>
      </c>
      <c r="T294" s="38">
        <f>'Speech Contest'!AS25</f>
        <v>0</v>
      </c>
      <c r="U294" s="38">
        <f>'Speech Contest'!AT25</f>
        <v>0</v>
      </c>
      <c r="V294" s="38">
        <f t="shared" si="5"/>
        <v>0</v>
      </c>
    </row>
    <row r="295" spans="1:22" x14ac:dyDescent="0.4">
      <c r="A295" t="str">
        <f>'Speech Contest'!AA26</f>
        <v>Budget</v>
      </c>
      <c r="B295" t="str">
        <f>'Speech Contest'!AB26</f>
        <v/>
      </c>
      <c r="C295">
        <f>'Speech Contest'!AC26</f>
        <v>801</v>
      </c>
      <c r="D295" s="37" t="str">
        <f>'Speech Contest'!AD26</f>
        <v>035</v>
      </c>
      <c r="E295" s="37"/>
      <c r="H295">
        <f>'Speech Contest'!AG26</f>
        <v>110</v>
      </c>
      <c r="I295" t="str">
        <f>'Speech Contest'!AH26</f>
        <v>USD</v>
      </c>
      <c r="J295" s="38">
        <f>'Speech Contest'!AI26</f>
        <v>0</v>
      </c>
      <c r="K295" s="38">
        <f>'Speech Contest'!AJ26</f>
        <v>0</v>
      </c>
      <c r="L295" s="38">
        <f>'Speech Contest'!AK26</f>
        <v>0</v>
      </c>
      <c r="M295" s="38">
        <f>'Speech Contest'!AL26</f>
        <v>0</v>
      </c>
      <c r="N295" s="38">
        <f>'Speech Contest'!AM26</f>
        <v>0</v>
      </c>
      <c r="O295" s="38">
        <f>'Speech Contest'!AN26</f>
        <v>0</v>
      </c>
      <c r="P295" s="38">
        <f>'Speech Contest'!AO26</f>
        <v>0</v>
      </c>
      <c r="Q295" s="38">
        <f>'Speech Contest'!AP26</f>
        <v>0</v>
      </c>
      <c r="R295" s="38">
        <f>'Speech Contest'!AQ26</f>
        <v>0</v>
      </c>
      <c r="S295" s="38">
        <f>'Speech Contest'!AR26</f>
        <v>0</v>
      </c>
      <c r="T295" s="38">
        <f>'Speech Contest'!AS26</f>
        <v>0</v>
      </c>
      <c r="U295" s="38">
        <f>'Speech Contest'!AT26</f>
        <v>0</v>
      </c>
      <c r="V295" s="38">
        <f t="shared" si="5"/>
        <v>0</v>
      </c>
    </row>
    <row r="296" spans="1:22" x14ac:dyDescent="0.4">
      <c r="A296" t="str">
        <f>'Speech Contest'!AA27</f>
        <v>Budget</v>
      </c>
      <c r="B296" t="str">
        <f>'Speech Contest'!AB27</f>
        <v/>
      </c>
      <c r="C296">
        <f>'Speech Contest'!AC27</f>
        <v>801</v>
      </c>
      <c r="D296" s="37" t="str">
        <f>'Speech Contest'!AD27</f>
        <v>035</v>
      </c>
      <c r="E296" s="37"/>
      <c r="H296">
        <f>'Speech Contest'!AG27</f>
        <v>110</v>
      </c>
      <c r="I296" t="str">
        <f>'Speech Contest'!AH27</f>
        <v>USD</v>
      </c>
      <c r="J296" s="38">
        <f>'Speech Contest'!AI27</f>
        <v>0</v>
      </c>
      <c r="K296" s="38">
        <f>'Speech Contest'!AJ27</f>
        <v>0</v>
      </c>
      <c r="L296" s="38">
        <f>'Speech Contest'!AK27</f>
        <v>0</v>
      </c>
      <c r="M296" s="38">
        <f>'Speech Contest'!AL27</f>
        <v>0</v>
      </c>
      <c r="N296" s="38">
        <f>'Speech Contest'!AM27</f>
        <v>0</v>
      </c>
      <c r="O296" s="38">
        <f>'Speech Contest'!AN27</f>
        <v>0</v>
      </c>
      <c r="P296" s="38">
        <f>'Speech Contest'!AO27</f>
        <v>0</v>
      </c>
      <c r="Q296" s="38">
        <f>'Speech Contest'!AP27</f>
        <v>0</v>
      </c>
      <c r="R296" s="38">
        <f>'Speech Contest'!AQ27</f>
        <v>0</v>
      </c>
      <c r="S296" s="38">
        <f>'Speech Contest'!AR27</f>
        <v>0</v>
      </c>
      <c r="T296" s="38">
        <f>'Speech Contest'!AS27</f>
        <v>0</v>
      </c>
      <c r="U296" s="38">
        <f>'Speech Contest'!AT27</f>
        <v>0</v>
      </c>
      <c r="V296" s="38">
        <f t="shared" si="5"/>
        <v>0</v>
      </c>
    </row>
    <row r="297" spans="1:22" x14ac:dyDescent="0.4">
      <c r="A297" t="str">
        <f>'Speech Contest'!AA31</f>
        <v>Budget</v>
      </c>
      <c r="B297" t="str">
        <f>'Speech Contest'!AB31</f>
        <v>7006-000000</v>
      </c>
      <c r="C297">
        <f>'Speech Contest'!AC31</f>
        <v>802</v>
      </c>
      <c r="D297" s="37" t="str">
        <f>'Speech Contest'!AD31</f>
        <v>035</v>
      </c>
      <c r="E297" s="37"/>
      <c r="H297">
        <f>'Speech Contest'!AG31</f>
        <v>110</v>
      </c>
      <c r="I297" t="str">
        <f>'Speech Contest'!AH31</f>
        <v>USD</v>
      </c>
      <c r="J297" s="38">
        <f>'Speech Contest'!AI31</f>
        <v>0</v>
      </c>
      <c r="K297" s="38">
        <f>'Speech Contest'!AJ31</f>
        <v>0</v>
      </c>
      <c r="L297" s="38">
        <f>'Speech Contest'!AK31</f>
        <v>0</v>
      </c>
      <c r="M297" s="38">
        <f>'Speech Contest'!AL31</f>
        <v>0</v>
      </c>
      <c r="N297" s="38">
        <f>'Speech Contest'!AM31</f>
        <v>0</v>
      </c>
      <c r="O297" s="38">
        <f>'Speech Contest'!AN31</f>
        <v>0</v>
      </c>
      <c r="P297" s="38">
        <f>'Speech Contest'!AO31</f>
        <v>0</v>
      </c>
      <c r="Q297" s="38">
        <f>'Speech Contest'!AP31</f>
        <v>0</v>
      </c>
      <c r="R297" s="38">
        <f>'Speech Contest'!AQ31</f>
        <v>0</v>
      </c>
      <c r="S297" s="38">
        <f>'Speech Contest'!AR31</f>
        <v>0</v>
      </c>
      <c r="T297" s="38">
        <f>'Speech Contest'!AS31</f>
        <v>0</v>
      </c>
      <c r="U297" s="38">
        <f>'Speech Contest'!AT31</f>
        <v>0</v>
      </c>
      <c r="V297" s="38">
        <f t="shared" si="5"/>
        <v>0</v>
      </c>
    </row>
    <row r="298" spans="1:22" x14ac:dyDescent="0.4">
      <c r="A298" t="str">
        <f>'Speech Contest'!AA32</f>
        <v>Budget</v>
      </c>
      <c r="B298" t="str">
        <f>'Speech Contest'!AB32</f>
        <v>7010-000000</v>
      </c>
      <c r="C298">
        <f>'Speech Contest'!AC32</f>
        <v>802</v>
      </c>
      <c r="D298" s="37" t="str">
        <f>'Speech Contest'!AD32</f>
        <v>035</v>
      </c>
      <c r="E298" s="37"/>
      <c r="H298">
        <f>'Speech Contest'!AG32</f>
        <v>110</v>
      </c>
      <c r="I298" t="str">
        <f>'Speech Contest'!AH32</f>
        <v>USD</v>
      </c>
      <c r="J298" s="38">
        <f>'Speech Contest'!AI32</f>
        <v>0</v>
      </c>
      <c r="K298" s="38">
        <f>'Speech Contest'!AJ32</f>
        <v>0</v>
      </c>
      <c r="L298" s="38">
        <f>'Speech Contest'!AK32</f>
        <v>0</v>
      </c>
      <c r="M298" s="38">
        <f>'Speech Contest'!AL32</f>
        <v>0</v>
      </c>
      <c r="N298" s="38">
        <f>'Speech Contest'!AM32</f>
        <v>0</v>
      </c>
      <c r="O298" s="38">
        <f>'Speech Contest'!AN32</f>
        <v>0</v>
      </c>
      <c r="P298" s="38">
        <f>'Speech Contest'!AO32</f>
        <v>300</v>
      </c>
      <c r="Q298" s="38">
        <f>'Speech Contest'!AP32</f>
        <v>0</v>
      </c>
      <c r="R298" s="38">
        <f>'Speech Contest'!AQ32</f>
        <v>0</v>
      </c>
      <c r="S298" s="38">
        <f>'Speech Contest'!AR32</f>
        <v>0</v>
      </c>
      <c r="T298" s="38">
        <f>'Speech Contest'!AS32</f>
        <v>0</v>
      </c>
      <c r="U298" s="38">
        <f>'Speech Contest'!AT32</f>
        <v>0</v>
      </c>
      <c r="V298" s="38">
        <f t="shared" si="5"/>
        <v>300</v>
      </c>
    </row>
    <row r="299" spans="1:22" x14ac:dyDescent="0.4">
      <c r="A299" t="str">
        <f>'Speech Contest'!AA33</f>
        <v>Budget</v>
      </c>
      <c r="B299" t="str">
        <f>'Speech Contest'!AB33</f>
        <v>7012-000000</v>
      </c>
      <c r="C299">
        <f>'Speech Contest'!AC33</f>
        <v>802</v>
      </c>
      <c r="D299" s="37" t="str">
        <f>'Speech Contest'!AD33</f>
        <v>035</v>
      </c>
      <c r="E299" s="37"/>
      <c r="H299">
        <f>'Speech Contest'!AG33</f>
        <v>110</v>
      </c>
      <c r="I299" t="str">
        <f>'Speech Contest'!AH33</f>
        <v>USD</v>
      </c>
      <c r="J299" s="38">
        <f>'Speech Contest'!AI33</f>
        <v>0</v>
      </c>
      <c r="K299" s="38">
        <f>'Speech Contest'!AJ33</f>
        <v>0</v>
      </c>
      <c r="L299" s="38">
        <f>'Speech Contest'!AK33</f>
        <v>0</v>
      </c>
      <c r="M299" s="38">
        <f>'Speech Contest'!AL33</f>
        <v>0</v>
      </c>
      <c r="N299" s="38">
        <f>'Speech Contest'!AM33</f>
        <v>0</v>
      </c>
      <c r="O299" s="38">
        <f>'Speech Contest'!AN33</f>
        <v>0</v>
      </c>
      <c r="P299" s="38">
        <f>'Speech Contest'!AO33</f>
        <v>50</v>
      </c>
      <c r="Q299" s="38">
        <f>'Speech Contest'!AP33</f>
        <v>0</v>
      </c>
      <c r="R299" s="38">
        <f>'Speech Contest'!AQ33</f>
        <v>0</v>
      </c>
      <c r="S299" s="38">
        <f>'Speech Contest'!AR33</f>
        <v>0</v>
      </c>
      <c r="T299" s="38">
        <f>'Speech Contest'!AS33</f>
        <v>0</v>
      </c>
      <c r="U299" s="38">
        <f>'Speech Contest'!AT33</f>
        <v>0</v>
      </c>
      <c r="V299" s="38">
        <f t="shared" si="5"/>
        <v>50</v>
      </c>
    </row>
    <row r="300" spans="1:22" x14ac:dyDescent="0.4">
      <c r="A300" t="str">
        <f>'Speech Contest'!AA34</f>
        <v>Budget</v>
      </c>
      <c r="B300" t="str">
        <f>'Speech Contest'!AB34</f>
        <v>7014-000000</v>
      </c>
      <c r="C300">
        <f>'Speech Contest'!AC34</f>
        <v>802</v>
      </c>
      <c r="D300" s="37" t="str">
        <f>'Speech Contest'!AD34</f>
        <v>035</v>
      </c>
      <c r="E300" s="37"/>
      <c r="H300">
        <f>'Speech Contest'!AG34</f>
        <v>110</v>
      </c>
      <c r="I300" t="str">
        <f>'Speech Contest'!AH34</f>
        <v>USD</v>
      </c>
      <c r="J300" s="38">
        <f>'Speech Contest'!AI34</f>
        <v>0</v>
      </c>
      <c r="K300" s="38">
        <f>'Speech Contest'!AJ34</f>
        <v>0</v>
      </c>
      <c r="L300" s="38">
        <f>'Speech Contest'!AK34</f>
        <v>0</v>
      </c>
      <c r="M300" s="38">
        <f>'Speech Contest'!AL34</f>
        <v>0</v>
      </c>
      <c r="N300" s="38">
        <f>'Speech Contest'!AM34</f>
        <v>0</v>
      </c>
      <c r="O300" s="38">
        <f>'Speech Contest'!AN34</f>
        <v>0</v>
      </c>
      <c r="P300" s="38">
        <f>'Speech Contest'!AO34</f>
        <v>0</v>
      </c>
      <c r="Q300" s="38">
        <f>'Speech Contest'!AP34</f>
        <v>0</v>
      </c>
      <c r="R300" s="38">
        <f>'Speech Contest'!AQ34</f>
        <v>0</v>
      </c>
      <c r="S300" s="38">
        <f>'Speech Contest'!AR34</f>
        <v>0</v>
      </c>
      <c r="T300" s="38">
        <f>'Speech Contest'!AS34</f>
        <v>0</v>
      </c>
      <c r="U300" s="38">
        <f>'Speech Contest'!AT34</f>
        <v>0</v>
      </c>
      <c r="V300" s="38">
        <f t="shared" si="5"/>
        <v>0</v>
      </c>
    </row>
    <row r="301" spans="1:22" x14ac:dyDescent="0.4">
      <c r="A301" t="str">
        <f>'Speech Contest'!AA35</f>
        <v>Budget</v>
      </c>
      <c r="B301" t="str">
        <f>'Speech Contest'!AB35</f>
        <v>7090-000000</v>
      </c>
      <c r="C301">
        <f>'Speech Contest'!AC35</f>
        <v>802</v>
      </c>
      <c r="D301" s="37" t="str">
        <f>'Speech Contest'!AD35</f>
        <v>035</v>
      </c>
      <c r="E301" s="37"/>
      <c r="H301">
        <f>'Speech Contest'!AG35</f>
        <v>110</v>
      </c>
      <c r="I301" t="str">
        <f>'Speech Contest'!AH35</f>
        <v>USD</v>
      </c>
      <c r="J301" s="38">
        <f>'Speech Contest'!AI35</f>
        <v>0</v>
      </c>
      <c r="K301" s="38">
        <f>'Speech Contest'!AJ35</f>
        <v>0</v>
      </c>
      <c r="L301" s="38">
        <f>'Speech Contest'!AK35</f>
        <v>0</v>
      </c>
      <c r="M301" s="38">
        <f>'Speech Contest'!AL35</f>
        <v>0</v>
      </c>
      <c r="N301" s="38">
        <f>'Speech Contest'!AM35</f>
        <v>0</v>
      </c>
      <c r="O301" s="38">
        <f>'Speech Contest'!AN35</f>
        <v>0</v>
      </c>
      <c r="P301" s="38">
        <f>'Speech Contest'!AO35</f>
        <v>0</v>
      </c>
      <c r="Q301" s="38">
        <f>'Speech Contest'!AP35</f>
        <v>0</v>
      </c>
      <c r="R301" s="38">
        <f>'Speech Contest'!AQ35</f>
        <v>0</v>
      </c>
      <c r="S301" s="38">
        <f>'Speech Contest'!AR35</f>
        <v>0</v>
      </c>
      <c r="T301" s="38">
        <f>'Speech Contest'!AS35</f>
        <v>0</v>
      </c>
      <c r="U301" s="38">
        <f>'Speech Contest'!AT35</f>
        <v>0</v>
      </c>
      <c r="V301" s="38">
        <f t="shared" si="5"/>
        <v>0</v>
      </c>
    </row>
    <row r="302" spans="1:22" x14ac:dyDescent="0.4">
      <c r="A302" t="str">
        <f>'Speech Contest'!AA36</f>
        <v>Budget</v>
      </c>
      <c r="B302" t="str">
        <f>'Speech Contest'!AB36</f>
        <v/>
      </c>
      <c r="C302">
        <f>'Speech Contest'!AC36</f>
        <v>802</v>
      </c>
      <c r="D302" s="37" t="str">
        <f>'Speech Contest'!AD36</f>
        <v>035</v>
      </c>
      <c r="E302" s="37"/>
      <c r="H302">
        <f>'Speech Contest'!AG36</f>
        <v>110</v>
      </c>
      <c r="I302" t="str">
        <f>'Speech Contest'!AH36</f>
        <v>USD</v>
      </c>
      <c r="J302" s="38">
        <f>'Speech Contest'!AI36</f>
        <v>0</v>
      </c>
      <c r="K302" s="38">
        <f>'Speech Contest'!AJ36</f>
        <v>0</v>
      </c>
      <c r="L302" s="38">
        <f>'Speech Contest'!AK36</f>
        <v>0</v>
      </c>
      <c r="M302" s="38">
        <f>'Speech Contest'!AL36</f>
        <v>0</v>
      </c>
      <c r="N302" s="38">
        <f>'Speech Contest'!AM36</f>
        <v>0</v>
      </c>
      <c r="O302" s="38">
        <f>'Speech Contest'!AN36</f>
        <v>0</v>
      </c>
      <c r="P302" s="38">
        <f>'Speech Contest'!AO36</f>
        <v>0</v>
      </c>
      <c r="Q302" s="38">
        <f>'Speech Contest'!AP36</f>
        <v>0</v>
      </c>
      <c r="R302" s="38">
        <f>'Speech Contest'!AQ36</f>
        <v>0</v>
      </c>
      <c r="S302" s="38">
        <f>'Speech Contest'!AR36</f>
        <v>0</v>
      </c>
      <c r="T302" s="38">
        <f>'Speech Contest'!AS36</f>
        <v>0</v>
      </c>
      <c r="U302" s="38">
        <f>'Speech Contest'!AT36</f>
        <v>0</v>
      </c>
      <c r="V302" s="38">
        <f t="shared" si="5"/>
        <v>0</v>
      </c>
    </row>
    <row r="303" spans="1:22" x14ac:dyDescent="0.4">
      <c r="A303" t="str">
        <f>'Speech Contest'!AA37</f>
        <v>Budget</v>
      </c>
      <c r="B303" t="str">
        <f>'Speech Contest'!AB37</f>
        <v/>
      </c>
      <c r="C303">
        <f>'Speech Contest'!AC37</f>
        <v>802</v>
      </c>
      <c r="D303" s="37" t="str">
        <f>'Speech Contest'!AD37</f>
        <v>035</v>
      </c>
      <c r="E303" s="37"/>
      <c r="H303">
        <f>'Speech Contest'!AG37</f>
        <v>110</v>
      </c>
      <c r="I303" t="str">
        <f>'Speech Contest'!AH37</f>
        <v>USD</v>
      </c>
      <c r="J303" s="38">
        <f>'Speech Contest'!AI37</f>
        <v>0</v>
      </c>
      <c r="K303" s="38">
        <f>'Speech Contest'!AJ37</f>
        <v>0</v>
      </c>
      <c r="L303" s="38">
        <f>'Speech Contest'!AK37</f>
        <v>0</v>
      </c>
      <c r="M303" s="38">
        <f>'Speech Contest'!AL37</f>
        <v>0</v>
      </c>
      <c r="N303" s="38">
        <f>'Speech Contest'!AM37</f>
        <v>0</v>
      </c>
      <c r="O303" s="38">
        <f>'Speech Contest'!AN37</f>
        <v>0</v>
      </c>
      <c r="P303" s="38">
        <f>'Speech Contest'!AO37</f>
        <v>0</v>
      </c>
      <c r="Q303" s="38">
        <f>'Speech Contest'!AP37</f>
        <v>0</v>
      </c>
      <c r="R303" s="38">
        <f>'Speech Contest'!AQ37</f>
        <v>0</v>
      </c>
      <c r="S303" s="38">
        <f>'Speech Contest'!AR37</f>
        <v>0</v>
      </c>
      <c r="T303" s="38">
        <f>'Speech Contest'!AS37</f>
        <v>0</v>
      </c>
      <c r="U303" s="38">
        <f>'Speech Contest'!AT37</f>
        <v>0</v>
      </c>
      <c r="V303" s="38">
        <f t="shared" si="5"/>
        <v>0</v>
      </c>
    </row>
    <row r="304" spans="1:22" x14ac:dyDescent="0.4">
      <c r="A304" t="str">
        <f>'Speech Contest'!AA38</f>
        <v>Budget</v>
      </c>
      <c r="B304" t="str">
        <f>'Speech Contest'!AB38</f>
        <v/>
      </c>
      <c r="C304">
        <f>'Speech Contest'!AC38</f>
        <v>802</v>
      </c>
      <c r="D304" s="37" t="str">
        <f>'Speech Contest'!AD38</f>
        <v>035</v>
      </c>
      <c r="E304" s="37"/>
      <c r="H304">
        <f>'Speech Contest'!AG38</f>
        <v>110</v>
      </c>
      <c r="I304" t="str">
        <f>'Speech Contest'!AH38</f>
        <v>USD</v>
      </c>
      <c r="J304" s="38">
        <f>'Speech Contest'!AI38</f>
        <v>0</v>
      </c>
      <c r="K304" s="38">
        <f>'Speech Contest'!AJ38</f>
        <v>0</v>
      </c>
      <c r="L304" s="38">
        <f>'Speech Contest'!AK38</f>
        <v>0</v>
      </c>
      <c r="M304" s="38">
        <f>'Speech Contest'!AL38</f>
        <v>0</v>
      </c>
      <c r="N304" s="38">
        <f>'Speech Contest'!AM38</f>
        <v>0</v>
      </c>
      <c r="O304" s="38">
        <f>'Speech Contest'!AN38</f>
        <v>0</v>
      </c>
      <c r="P304" s="38">
        <f>'Speech Contest'!AO38</f>
        <v>0</v>
      </c>
      <c r="Q304" s="38">
        <f>'Speech Contest'!AP38</f>
        <v>0</v>
      </c>
      <c r="R304" s="38">
        <f>'Speech Contest'!AQ38</f>
        <v>0</v>
      </c>
      <c r="S304" s="38">
        <f>'Speech Contest'!AR38</f>
        <v>0</v>
      </c>
      <c r="T304" s="38">
        <f>'Speech Contest'!AS38</f>
        <v>0</v>
      </c>
      <c r="U304" s="38">
        <f>'Speech Contest'!AT38</f>
        <v>0</v>
      </c>
      <c r="V304" s="38">
        <f t="shared" si="5"/>
        <v>0</v>
      </c>
    </row>
    <row r="305" spans="1:22" x14ac:dyDescent="0.4">
      <c r="A305" t="str">
        <f>'Speech Contest'!AA42</f>
        <v>Budget</v>
      </c>
      <c r="B305" t="str">
        <f>'Speech Contest'!AB42</f>
        <v>7006-000000</v>
      </c>
      <c r="C305">
        <f>'Speech Contest'!AC42</f>
        <v>803</v>
      </c>
      <c r="D305" s="37" t="str">
        <f>'Speech Contest'!AD42</f>
        <v>035</v>
      </c>
      <c r="E305" s="37"/>
      <c r="H305">
        <f>'Speech Contest'!AG42</f>
        <v>110</v>
      </c>
      <c r="I305" t="str">
        <f>'Speech Contest'!AH42</f>
        <v>USD</v>
      </c>
      <c r="J305" s="38">
        <f>'Speech Contest'!AI42</f>
        <v>0</v>
      </c>
      <c r="K305" s="38">
        <f>'Speech Contest'!AJ42</f>
        <v>0</v>
      </c>
      <c r="L305" s="38">
        <f>'Speech Contest'!AK42</f>
        <v>0</v>
      </c>
      <c r="M305" s="38">
        <f>'Speech Contest'!AL42</f>
        <v>0</v>
      </c>
      <c r="N305" s="38">
        <f>'Speech Contest'!AM42</f>
        <v>0</v>
      </c>
      <c r="O305" s="38">
        <f>'Speech Contest'!AN42</f>
        <v>0</v>
      </c>
      <c r="P305" s="38">
        <f>'Speech Contest'!AO42</f>
        <v>0</v>
      </c>
      <c r="Q305" s="38">
        <f>'Speech Contest'!AP42</f>
        <v>0</v>
      </c>
      <c r="R305" s="38">
        <f>'Speech Contest'!AQ42</f>
        <v>0</v>
      </c>
      <c r="S305" s="38">
        <f>'Speech Contest'!AR42</f>
        <v>0</v>
      </c>
      <c r="T305" s="38">
        <f>'Speech Contest'!AS42</f>
        <v>0</v>
      </c>
      <c r="U305" s="38">
        <f>'Speech Contest'!AT42</f>
        <v>0</v>
      </c>
      <c r="V305" s="38">
        <f t="shared" si="5"/>
        <v>0</v>
      </c>
    </row>
    <row r="306" spans="1:22" x14ac:dyDescent="0.4">
      <c r="A306" t="str">
        <f>'Speech Contest'!AA43</f>
        <v>Budget</v>
      </c>
      <c r="B306" t="str">
        <f>'Speech Contest'!AB43</f>
        <v>7010-000000</v>
      </c>
      <c r="C306">
        <f>'Speech Contest'!AC43</f>
        <v>803</v>
      </c>
      <c r="D306" s="37" t="str">
        <f>'Speech Contest'!AD43</f>
        <v>035</v>
      </c>
      <c r="E306" s="37"/>
      <c r="H306">
        <f>'Speech Contest'!AG43</f>
        <v>110</v>
      </c>
      <c r="I306" t="str">
        <f>'Speech Contest'!AH43</f>
        <v>USD</v>
      </c>
      <c r="J306" s="38">
        <f>'Speech Contest'!AI43</f>
        <v>0</v>
      </c>
      <c r="K306" s="38">
        <f>'Speech Contest'!AJ43</f>
        <v>0</v>
      </c>
      <c r="L306" s="38">
        <f>'Speech Contest'!AK43</f>
        <v>0</v>
      </c>
      <c r="M306" s="38">
        <f>'Speech Contest'!AL43</f>
        <v>0</v>
      </c>
      <c r="N306" s="38">
        <f>'Speech Contest'!AM43</f>
        <v>0</v>
      </c>
      <c r="O306" s="38">
        <f>'Speech Contest'!AN43</f>
        <v>0</v>
      </c>
      <c r="P306" s="38">
        <f>'Speech Contest'!AO43</f>
        <v>200</v>
      </c>
      <c r="Q306" s="38">
        <f>'Speech Contest'!AP43</f>
        <v>0</v>
      </c>
      <c r="R306" s="38">
        <f>'Speech Contest'!AQ43</f>
        <v>0</v>
      </c>
      <c r="S306" s="38">
        <f>'Speech Contest'!AR43</f>
        <v>0</v>
      </c>
      <c r="T306" s="38">
        <f>'Speech Contest'!AS43</f>
        <v>0</v>
      </c>
      <c r="U306" s="38">
        <f>'Speech Contest'!AT43</f>
        <v>0</v>
      </c>
      <c r="V306" s="38">
        <f t="shared" si="5"/>
        <v>200</v>
      </c>
    </row>
    <row r="307" spans="1:22" x14ac:dyDescent="0.4">
      <c r="A307" t="str">
        <f>'Speech Contest'!AA44</f>
        <v>Budget</v>
      </c>
      <c r="B307" t="str">
        <f>'Speech Contest'!AB44</f>
        <v>7012-000000</v>
      </c>
      <c r="C307">
        <f>'Speech Contest'!AC44</f>
        <v>803</v>
      </c>
      <c r="D307" s="37" t="str">
        <f>'Speech Contest'!AD44</f>
        <v>035</v>
      </c>
      <c r="E307" s="37"/>
      <c r="H307">
        <f>'Speech Contest'!AG44</f>
        <v>110</v>
      </c>
      <c r="I307" t="str">
        <f>'Speech Contest'!AH44</f>
        <v>USD</v>
      </c>
      <c r="J307" s="38">
        <f>'Speech Contest'!AI44</f>
        <v>0</v>
      </c>
      <c r="K307" s="38">
        <f>'Speech Contest'!AJ44</f>
        <v>0</v>
      </c>
      <c r="L307" s="38">
        <f>'Speech Contest'!AK44</f>
        <v>0</v>
      </c>
      <c r="M307" s="38">
        <f>'Speech Contest'!AL44</f>
        <v>0</v>
      </c>
      <c r="N307" s="38">
        <f>'Speech Contest'!AM44</f>
        <v>0</v>
      </c>
      <c r="O307" s="38">
        <f>'Speech Contest'!AN44</f>
        <v>0</v>
      </c>
      <c r="P307" s="38">
        <f>'Speech Contest'!AO44</f>
        <v>0</v>
      </c>
      <c r="Q307" s="38">
        <f>'Speech Contest'!AP44</f>
        <v>0</v>
      </c>
      <c r="R307" s="38">
        <f>'Speech Contest'!AQ44</f>
        <v>0</v>
      </c>
      <c r="S307" s="38">
        <f>'Speech Contest'!AR44</f>
        <v>0</v>
      </c>
      <c r="T307" s="38">
        <f>'Speech Contest'!AS44</f>
        <v>0</v>
      </c>
      <c r="U307" s="38">
        <f>'Speech Contest'!AT44</f>
        <v>0</v>
      </c>
      <c r="V307" s="38">
        <f t="shared" si="5"/>
        <v>0</v>
      </c>
    </row>
    <row r="308" spans="1:22" x14ac:dyDescent="0.4">
      <c r="A308" t="str">
        <f>'Speech Contest'!AA45</f>
        <v>Budget</v>
      </c>
      <c r="B308" t="str">
        <f>'Speech Contest'!AB45</f>
        <v>7014-000000</v>
      </c>
      <c r="C308">
        <f>'Speech Contest'!AC45</f>
        <v>803</v>
      </c>
      <c r="D308" s="37" t="str">
        <f>'Speech Contest'!AD45</f>
        <v>035</v>
      </c>
      <c r="E308" s="37"/>
      <c r="H308">
        <f>'Speech Contest'!AG45</f>
        <v>110</v>
      </c>
      <c r="I308" t="str">
        <f>'Speech Contest'!AH45</f>
        <v>USD</v>
      </c>
      <c r="J308" s="38">
        <f>'Speech Contest'!AI45</f>
        <v>0</v>
      </c>
      <c r="K308" s="38">
        <f>'Speech Contest'!AJ45</f>
        <v>0</v>
      </c>
      <c r="L308" s="38">
        <f>'Speech Contest'!AK45</f>
        <v>0</v>
      </c>
      <c r="M308" s="38">
        <f>'Speech Contest'!AL45</f>
        <v>0</v>
      </c>
      <c r="N308" s="38">
        <f>'Speech Contest'!AM45</f>
        <v>0</v>
      </c>
      <c r="O308" s="38">
        <f>'Speech Contest'!AN45</f>
        <v>0</v>
      </c>
      <c r="P308" s="38">
        <f>'Speech Contest'!AO45</f>
        <v>0</v>
      </c>
      <c r="Q308" s="38">
        <f>'Speech Contest'!AP45</f>
        <v>0</v>
      </c>
      <c r="R308" s="38">
        <f>'Speech Contest'!AQ45</f>
        <v>0</v>
      </c>
      <c r="S308" s="38">
        <f>'Speech Contest'!AR45</f>
        <v>0</v>
      </c>
      <c r="T308" s="38">
        <f>'Speech Contest'!AS45</f>
        <v>0</v>
      </c>
      <c r="U308" s="38">
        <f>'Speech Contest'!AT45</f>
        <v>0</v>
      </c>
      <c r="V308" s="38">
        <f t="shared" si="5"/>
        <v>0</v>
      </c>
    </row>
    <row r="309" spans="1:22" x14ac:dyDescent="0.4">
      <c r="A309" t="str">
        <f>'Speech Contest'!AA46</f>
        <v>Budget</v>
      </c>
      <c r="B309" t="str">
        <f>'Speech Contest'!AB46</f>
        <v>7090-000000</v>
      </c>
      <c r="C309">
        <f>'Speech Contest'!AC46</f>
        <v>803</v>
      </c>
      <c r="D309" s="37" t="str">
        <f>'Speech Contest'!AD46</f>
        <v>035</v>
      </c>
      <c r="E309" s="37"/>
      <c r="H309">
        <f>'Speech Contest'!AG46</f>
        <v>110</v>
      </c>
      <c r="I309" t="str">
        <f>'Speech Contest'!AH46</f>
        <v>USD</v>
      </c>
      <c r="J309" s="38">
        <f>'Speech Contest'!AI46</f>
        <v>0</v>
      </c>
      <c r="K309" s="38">
        <f>'Speech Contest'!AJ46</f>
        <v>0</v>
      </c>
      <c r="L309" s="38">
        <f>'Speech Contest'!AK46</f>
        <v>0</v>
      </c>
      <c r="M309" s="38">
        <f>'Speech Contest'!AL46</f>
        <v>0</v>
      </c>
      <c r="N309" s="38">
        <f>'Speech Contest'!AM46</f>
        <v>0</v>
      </c>
      <c r="O309" s="38">
        <f>'Speech Contest'!AN46</f>
        <v>0</v>
      </c>
      <c r="P309" s="38">
        <f>'Speech Contest'!AO46</f>
        <v>0</v>
      </c>
      <c r="Q309" s="38">
        <f>'Speech Contest'!AP46</f>
        <v>0</v>
      </c>
      <c r="R309" s="38">
        <f>'Speech Contest'!AQ46</f>
        <v>0</v>
      </c>
      <c r="S309" s="38">
        <f>'Speech Contest'!AR46</f>
        <v>0</v>
      </c>
      <c r="T309" s="38">
        <f>'Speech Contest'!AS46</f>
        <v>0</v>
      </c>
      <c r="U309" s="38">
        <f>'Speech Contest'!AT46</f>
        <v>0</v>
      </c>
      <c r="V309" s="38">
        <f t="shared" si="5"/>
        <v>0</v>
      </c>
    </row>
    <row r="310" spans="1:22" x14ac:dyDescent="0.4">
      <c r="A310" t="str">
        <f>'Speech Contest'!AA47</f>
        <v>Budget</v>
      </c>
      <c r="B310" t="str">
        <f>'Speech Contest'!AB47</f>
        <v/>
      </c>
      <c r="C310">
        <f>'Speech Contest'!AC47</f>
        <v>803</v>
      </c>
      <c r="D310" s="37" t="str">
        <f>'Speech Contest'!AD47</f>
        <v>035</v>
      </c>
      <c r="E310" s="37"/>
      <c r="H310">
        <f>'Speech Contest'!AG47</f>
        <v>110</v>
      </c>
      <c r="I310" t="str">
        <f>'Speech Contest'!AH47</f>
        <v>USD</v>
      </c>
      <c r="J310" s="38">
        <f>'Speech Contest'!AI47</f>
        <v>0</v>
      </c>
      <c r="K310" s="38">
        <f>'Speech Contest'!AJ47</f>
        <v>0</v>
      </c>
      <c r="L310" s="38">
        <f>'Speech Contest'!AK47</f>
        <v>0</v>
      </c>
      <c r="M310" s="38">
        <f>'Speech Contest'!AL47</f>
        <v>0</v>
      </c>
      <c r="N310" s="38">
        <f>'Speech Contest'!AM47</f>
        <v>0</v>
      </c>
      <c r="O310" s="38">
        <f>'Speech Contest'!AN47</f>
        <v>0</v>
      </c>
      <c r="P310" s="38">
        <f>'Speech Contest'!AO47</f>
        <v>0</v>
      </c>
      <c r="Q310" s="38">
        <f>'Speech Contest'!AP47</f>
        <v>0</v>
      </c>
      <c r="R310" s="38">
        <f>'Speech Contest'!AQ47</f>
        <v>0</v>
      </c>
      <c r="S310" s="38">
        <f>'Speech Contest'!AR47</f>
        <v>0</v>
      </c>
      <c r="T310" s="38">
        <f>'Speech Contest'!AS47</f>
        <v>0</v>
      </c>
      <c r="U310" s="38">
        <f>'Speech Contest'!AT47</f>
        <v>0</v>
      </c>
      <c r="V310" s="38">
        <f t="shared" si="5"/>
        <v>0</v>
      </c>
    </row>
    <row r="311" spans="1:22" x14ac:dyDescent="0.4">
      <c r="A311" t="str">
        <f>'Speech Contest'!AA48</f>
        <v>Budget</v>
      </c>
      <c r="B311" t="str">
        <f>'Speech Contest'!AB48</f>
        <v/>
      </c>
      <c r="C311">
        <f>'Speech Contest'!AC48</f>
        <v>803</v>
      </c>
      <c r="D311" s="37" t="str">
        <f>'Speech Contest'!AD48</f>
        <v>035</v>
      </c>
      <c r="E311" s="37"/>
      <c r="H311">
        <f>'Speech Contest'!AG48</f>
        <v>110</v>
      </c>
      <c r="I311" t="str">
        <f>'Speech Contest'!AH48</f>
        <v>USD</v>
      </c>
      <c r="J311" s="38">
        <f>'Speech Contest'!AI48</f>
        <v>0</v>
      </c>
      <c r="K311" s="38">
        <f>'Speech Contest'!AJ48</f>
        <v>0</v>
      </c>
      <c r="L311" s="38">
        <f>'Speech Contest'!AK48</f>
        <v>0</v>
      </c>
      <c r="M311" s="38">
        <f>'Speech Contest'!AL48</f>
        <v>0</v>
      </c>
      <c r="N311" s="38">
        <f>'Speech Contest'!AM48</f>
        <v>0</v>
      </c>
      <c r="O311" s="38">
        <f>'Speech Contest'!AN48</f>
        <v>0</v>
      </c>
      <c r="P311" s="38">
        <f>'Speech Contest'!AO48</f>
        <v>0</v>
      </c>
      <c r="Q311" s="38">
        <f>'Speech Contest'!AP48</f>
        <v>0</v>
      </c>
      <c r="R311" s="38">
        <f>'Speech Contest'!AQ48</f>
        <v>0</v>
      </c>
      <c r="S311" s="38">
        <f>'Speech Contest'!AR48</f>
        <v>0</v>
      </c>
      <c r="T311" s="38">
        <f>'Speech Contest'!AS48</f>
        <v>0</v>
      </c>
      <c r="U311" s="38">
        <f>'Speech Contest'!AT48</f>
        <v>0</v>
      </c>
      <c r="V311" s="38">
        <f t="shared" si="5"/>
        <v>0</v>
      </c>
    </row>
    <row r="312" spans="1:22" x14ac:dyDescent="0.4">
      <c r="A312" t="str">
        <f>'Speech Contest'!AA49</f>
        <v>Budget</v>
      </c>
      <c r="B312" t="str">
        <f>'Speech Contest'!AB49</f>
        <v/>
      </c>
      <c r="C312">
        <f>'Speech Contest'!AC49</f>
        <v>803</v>
      </c>
      <c r="D312" s="37" t="str">
        <f>'Speech Contest'!AD49</f>
        <v>035</v>
      </c>
      <c r="E312" s="37"/>
      <c r="H312">
        <f>'Speech Contest'!AG49</f>
        <v>110</v>
      </c>
      <c r="I312" t="str">
        <f>'Speech Contest'!AH49</f>
        <v>USD</v>
      </c>
      <c r="J312" s="38">
        <f>'Speech Contest'!AI49</f>
        <v>0</v>
      </c>
      <c r="K312" s="38">
        <f>'Speech Contest'!AJ49</f>
        <v>0</v>
      </c>
      <c r="L312" s="38">
        <f>'Speech Contest'!AK49</f>
        <v>0</v>
      </c>
      <c r="M312" s="38">
        <f>'Speech Contest'!AL49</f>
        <v>0</v>
      </c>
      <c r="N312" s="38">
        <f>'Speech Contest'!AM49</f>
        <v>0</v>
      </c>
      <c r="O312" s="38">
        <f>'Speech Contest'!AN49</f>
        <v>0</v>
      </c>
      <c r="P312" s="38">
        <f>'Speech Contest'!AO49</f>
        <v>0</v>
      </c>
      <c r="Q312" s="38">
        <f>'Speech Contest'!AP49</f>
        <v>0</v>
      </c>
      <c r="R312" s="38">
        <f>'Speech Contest'!AQ49</f>
        <v>0</v>
      </c>
      <c r="S312" s="38">
        <f>'Speech Contest'!AR49</f>
        <v>0</v>
      </c>
      <c r="T312" s="38">
        <f>'Speech Contest'!AS49</f>
        <v>0</v>
      </c>
      <c r="U312" s="38">
        <f>'Speech Contest'!AT49</f>
        <v>0</v>
      </c>
      <c r="V312" s="38">
        <f t="shared" si="5"/>
        <v>0</v>
      </c>
    </row>
    <row r="313" spans="1:22" x14ac:dyDescent="0.4">
      <c r="A313" t="str">
        <f>Administration!AA9</f>
        <v>Budget</v>
      </c>
      <c r="B313" t="str">
        <f>Administration!AB9</f>
        <v>7004-000000</v>
      </c>
      <c r="C313">
        <f>Administration!AC9</f>
        <v>900</v>
      </c>
      <c r="D313" s="37" t="str">
        <f>Administration!AD9</f>
        <v>035</v>
      </c>
      <c r="E313" s="37"/>
      <c r="H313">
        <f>Administration!AG9</f>
        <v>110</v>
      </c>
      <c r="I313" t="str">
        <f>Administration!AH9</f>
        <v>USD</v>
      </c>
      <c r="J313" s="38">
        <f>Administration!AI9</f>
        <v>0</v>
      </c>
      <c r="K313" s="38">
        <f>Administration!AJ9</f>
        <v>0</v>
      </c>
      <c r="L313" s="38">
        <f>Administration!AK9</f>
        <v>0</v>
      </c>
      <c r="M313" s="38">
        <f>Administration!AL9</f>
        <v>0</v>
      </c>
      <c r="N313" s="38">
        <f>Administration!AM9</f>
        <v>0</v>
      </c>
      <c r="O313" s="38">
        <f>Administration!AN9</f>
        <v>0</v>
      </c>
      <c r="P313" s="38">
        <f>Administration!AO9</f>
        <v>0</v>
      </c>
      <c r="Q313" s="38">
        <f>Administration!AP9</f>
        <v>0</v>
      </c>
      <c r="R313" s="38">
        <f>Administration!AQ9</f>
        <v>0</v>
      </c>
      <c r="S313" s="38">
        <f>Administration!AR9</f>
        <v>0</v>
      </c>
      <c r="T313" s="38">
        <f>Administration!AS9</f>
        <v>0</v>
      </c>
      <c r="U313" s="38">
        <f>Administration!AT9</f>
        <v>0</v>
      </c>
      <c r="V313" s="38">
        <f t="shared" si="5"/>
        <v>0</v>
      </c>
    </row>
    <row r="314" spans="1:22" x14ac:dyDescent="0.4">
      <c r="A314" t="str">
        <f>Administration!AA10</f>
        <v>Budget</v>
      </c>
      <c r="B314" t="str">
        <f>Administration!AB10</f>
        <v>7008-000000</v>
      </c>
      <c r="C314">
        <f>Administration!AC10</f>
        <v>900</v>
      </c>
      <c r="D314" s="37" t="str">
        <f>Administration!AD10</f>
        <v>035</v>
      </c>
      <c r="E314" s="37"/>
      <c r="H314">
        <f>Administration!AG10</f>
        <v>110</v>
      </c>
      <c r="I314" t="str">
        <f>Administration!AH10</f>
        <v>USD</v>
      </c>
      <c r="J314" s="38">
        <f>Administration!AI10</f>
        <v>0</v>
      </c>
      <c r="K314" s="38">
        <f>Administration!AJ10</f>
        <v>0</v>
      </c>
      <c r="L314" s="38">
        <f>Administration!AK10</f>
        <v>0</v>
      </c>
      <c r="M314" s="38">
        <f>Administration!AL10</f>
        <v>0</v>
      </c>
      <c r="N314" s="38">
        <f>Administration!AM10</f>
        <v>0</v>
      </c>
      <c r="O314" s="38">
        <f>Administration!AN10</f>
        <v>0</v>
      </c>
      <c r="P314" s="38">
        <f>Administration!AO10</f>
        <v>0</v>
      </c>
      <c r="Q314" s="38">
        <f>Administration!AP10</f>
        <v>0</v>
      </c>
      <c r="R314" s="38">
        <f>Administration!AQ10</f>
        <v>0</v>
      </c>
      <c r="S314" s="38">
        <f>Administration!AR10</f>
        <v>0</v>
      </c>
      <c r="T314" s="38">
        <f>Administration!AS10</f>
        <v>0</v>
      </c>
      <c r="U314" s="38">
        <f>Administration!AT10</f>
        <v>0</v>
      </c>
      <c r="V314" s="38">
        <f t="shared" si="5"/>
        <v>0</v>
      </c>
    </row>
    <row r="315" spans="1:22" x14ac:dyDescent="0.4">
      <c r="A315" t="str">
        <f>Administration!AA11</f>
        <v>Budget</v>
      </c>
      <c r="B315" t="str">
        <f>Administration!AB11</f>
        <v>7010-000000</v>
      </c>
      <c r="C315">
        <f>Administration!AC11</f>
        <v>900</v>
      </c>
      <c r="D315" s="37" t="str">
        <f>Administration!AD11</f>
        <v>035</v>
      </c>
      <c r="E315" s="37"/>
      <c r="H315">
        <f>Administration!AG11</f>
        <v>110</v>
      </c>
      <c r="I315" t="str">
        <f>Administration!AH11</f>
        <v>USD</v>
      </c>
      <c r="J315" s="38">
        <f>Administration!AI11</f>
        <v>0</v>
      </c>
      <c r="K315" s="38">
        <f>Administration!AJ11</f>
        <v>0</v>
      </c>
      <c r="L315" s="38">
        <f>Administration!AK11</f>
        <v>0</v>
      </c>
      <c r="M315" s="38">
        <f>Administration!AL11</f>
        <v>0</v>
      </c>
      <c r="N315" s="38">
        <f>Administration!AM11</f>
        <v>0</v>
      </c>
      <c r="O315" s="38">
        <f>Administration!AN11</f>
        <v>0</v>
      </c>
      <c r="P315" s="38">
        <f>Administration!AO11</f>
        <v>0</v>
      </c>
      <c r="Q315" s="38">
        <f>Administration!AP11</f>
        <v>0</v>
      </c>
      <c r="R315" s="38">
        <f>Administration!AQ11</f>
        <v>0</v>
      </c>
      <c r="S315" s="38">
        <f>Administration!AR11</f>
        <v>0</v>
      </c>
      <c r="T315" s="38">
        <f>Administration!AS11</f>
        <v>0</v>
      </c>
      <c r="U315" s="38">
        <f>Administration!AT11</f>
        <v>0</v>
      </c>
      <c r="V315" s="38">
        <f t="shared" si="5"/>
        <v>0</v>
      </c>
    </row>
    <row r="316" spans="1:22" x14ac:dyDescent="0.4">
      <c r="A316" t="str">
        <f>Administration!AA12</f>
        <v>Budget</v>
      </c>
      <c r="B316" t="str">
        <f>Administration!AB12</f>
        <v>7012-000000</v>
      </c>
      <c r="C316">
        <f>Administration!AC12</f>
        <v>900</v>
      </c>
      <c r="D316" s="37" t="str">
        <f>Administration!AD12</f>
        <v>035</v>
      </c>
      <c r="E316" s="37"/>
      <c r="H316">
        <f>Administration!AG12</f>
        <v>110</v>
      </c>
      <c r="I316" t="str">
        <f>Administration!AH12</f>
        <v>USD</v>
      </c>
      <c r="J316" s="38">
        <f>Administration!AI12</f>
        <v>0</v>
      </c>
      <c r="K316" s="38">
        <f>Administration!AJ12</f>
        <v>0</v>
      </c>
      <c r="L316" s="38">
        <f>Administration!AK12</f>
        <v>0</v>
      </c>
      <c r="M316" s="38">
        <f>Administration!AL12</f>
        <v>0</v>
      </c>
      <c r="N316" s="38">
        <f>Administration!AM12</f>
        <v>0</v>
      </c>
      <c r="O316" s="38">
        <f>Administration!AN12</f>
        <v>0</v>
      </c>
      <c r="P316" s="38">
        <f>Administration!AO12</f>
        <v>0</v>
      </c>
      <c r="Q316" s="38">
        <f>Administration!AP12</f>
        <v>0</v>
      </c>
      <c r="R316" s="38">
        <f>Administration!AQ12</f>
        <v>0</v>
      </c>
      <c r="S316" s="38">
        <f>Administration!AR12</f>
        <v>0</v>
      </c>
      <c r="T316" s="38">
        <f>Administration!AS12</f>
        <v>0</v>
      </c>
      <c r="U316" s="38">
        <f>Administration!AT12</f>
        <v>0</v>
      </c>
      <c r="V316" s="38">
        <f t="shared" si="5"/>
        <v>0</v>
      </c>
    </row>
    <row r="317" spans="1:22" x14ac:dyDescent="0.4">
      <c r="A317" t="str">
        <f>Administration!AA13</f>
        <v>Budget</v>
      </c>
      <c r="B317" t="str">
        <f>Administration!AB13</f>
        <v>7014-000000</v>
      </c>
      <c r="C317">
        <f>Administration!AC13</f>
        <v>900</v>
      </c>
      <c r="D317" s="37" t="str">
        <f>Administration!AD13</f>
        <v>035</v>
      </c>
      <c r="E317" s="37"/>
      <c r="H317">
        <f>Administration!AG13</f>
        <v>110</v>
      </c>
      <c r="I317" t="str">
        <f>Administration!AH13</f>
        <v>USD</v>
      </c>
      <c r="J317" s="38">
        <f>Administration!AI13</f>
        <v>0</v>
      </c>
      <c r="K317" s="38">
        <f>Administration!AJ13</f>
        <v>0</v>
      </c>
      <c r="L317" s="38">
        <f>Administration!AK13</f>
        <v>0</v>
      </c>
      <c r="M317" s="38">
        <f>Administration!AL13</f>
        <v>0</v>
      </c>
      <c r="N317" s="38">
        <f>Administration!AM13</f>
        <v>0</v>
      </c>
      <c r="O317" s="38">
        <f>Administration!AN13</f>
        <v>0</v>
      </c>
      <c r="P317" s="38">
        <f>Administration!AO13</f>
        <v>0</v>
      </c>
      <c r="Q317" s="38">
        <f>Administration!AP13</f>
        <v>0</v>
      </c>
      <c r="R317" s="38">
        <f>Administration!AQ13</f>
        <v>0</v>
      </c>
      <c r="S317" s="38">
        <f>Administration!AR13</f>
        <v>0</v>
      </c>
      <c r="T317" s="38">
        <f>Administration!AS13</f>
        <v>0</v>
      </c>
      <c r="U317" s="38">
        <f>Administration!AT13</f>
        <v>0</v>
      </c>
      <c r="V317" s="38">
        <f t="shared" si="5"/>
        <v>0</v>
      </c>
    </row>
    <row r="318" spans="1:22" x14ac:dyDescent="0.4">
      <c r="A318" t="str">
        <f>Administration!AA14</f>
        <v>Budget</v>
      </c>
      <c r="B318" t="str">
        <f>Administration!AB14</f>
        <v>7020-000000</v>
      </c>
      <c r="C318">
        <f>Administration!AC14</f>
        <v>900</v>
      </c>
      <c r="D318" s="37" t="str">
        <f>Administration!AD14</f>
        <v>035</v>
      </c>
      <c r="E318" s="37"/>
      <c r="H318">
        <f>Administration!AG14</f>
        <v>110</v>
      </c>
      <c r="I318" t="str">
        <f>Administration!AH14</f>
        <v>USD</v>
      </c>
      <c r="J318" s="38">
        <f>Administration!AI14</f>
        <v>0</v>
      </c>
      <c r="K318" s="38">
        <f>Administration!AJ14</f>
        <v>0</v>
      </c>
      <c r="L318" s="38">
        <f>Administration!AK14</f>
        <v>0</v>
      </c>
      <c r="M318" s="38">
        <f>Administration!AL14</f>
        <v>0</v>
      </c>
      <c r="N318" s="38">
        <f>Administration!AM14</f>
        <v>0</v>
      </c>
      <c r="O318" s="38">
        <f>Administration!AN14</f>
        <v>0</v>
      </c>
      <c r="P318" s="38">
        <f>Administration!AO14</f>
        <v>0</v>
      </c>
      <c r="Q318" s="38">
        <f>Administration!AP14</f>
        <v>0</v>
      </c>
      <c r="R318" s="38">
        <f>Administration!AQ14</f>
        <v>0</v>
      </c>
      <c r="S318" s="38">
        <f>Administration!AR14</f>
        <v>0</v>
      </c>
      <c r="T318" s="38">
        <f>Administration!AS14</f>
        <v>0</v>
      </c>
      <c r="U318" s="38">
        <f>Administration!AT14</f>
        <v>0</v>
      </c>
      <c r="V318" s="38">
        <f t="shared" si="5"/>
        <v>0</v>
      </c>
    </row>
    <row r="319" spans="1:22" x14ac:dyDescent="0.4">
      <c r="A319" t="str">
        <f>Administration!AA15</f>
        <v>Budget</v>
      </c>
      <c r="B319" t="str">
        <f>Administration!AB15</f>
        <v>7022-000000</v>
      </c>
      <c r="C319">
        <f>Administration!AC15</f>
        <v>900</v>
      </c>
      <c r="D319" s="37" t="str">
        <f>Administration!AD15</f>
        <v>035</v>
      </c>
      <c r="E319" s="37"/>
      <c r="H319">
        <f>Administration!AG15</f>
        <v>110</v>
      </c>
      <c r="I319" t="str">
        <f>Administration!AH15</f>
        <v>USD</v>
      </c>
      <c r="J319" s="38">
        <f>Administration!AI15</f>
        <v>0</v>
      </c>
      <c r="K319" s="38">
        <f>Administration!AJ15</f>
        <v>0</v>
      </c>
      <c r="L319" s="38">
        <f>Administration!AK15</f>
        <v>0</v>
      </c>
      <c r="M319" s="38">
        <f>Administration!AL15</f>
        <v>0</v>
      </c>
      <c r="N319" s="38">
        <f>Administration!AM15</f>
        <v>0</v>
      </c>
      <c r="O319" s="38">
        <f>Administration!AN15</f>
        <v>0</v>
      </c>
      <c r="P319" s="38">
        <f>Administration!AO15</f>
        <v>0</v>
      </c>
      <c r="Q319" s="38">
        <f>Administration!AP15</f>
        <v>0</v>
      </c>
      <c r="R319" s="38">
        <f>Administration!AQ15</f>
        <v>0</v>
      </c>
      <c r="S319" s="38">
        <f>Administration!AR15</f>
        <v>0</v>
      </c>
      <c r="T319" s="38">
        <f>Administration!AS15</f>
        <v>0</v>
      </c>
      <c r="U319" s="38">
        <f>Administration!AT15</f>
        <v>0</v>
      </c>
      <c r="V319" s="38">
        <f t="shared" si="5"/>
        <v>0</v>
      </c>
    </row>
    <row r="320" spans="1:22" x14ac:dyDescent="0.4">
      <c r="A320" t="str">
        <f>Administration!AA16</f>
        <v>Budget</v>
      </c>
      <c r="B320" t="str">
        <f>Administration!AB16</f>
        <v>7026-000000</v>
      </c>
      <c r="C320">
        <f>Administration!AC16</f>
        <v>900</v>
      </c>
      <c r="D320" s="37" t="str">
        <f>Administration!AD16</f>
        <v>035</v>
      </c>
      <c r="E320" s="37"/>
      <c r="H320">
        <f>Administration!AG16</f>
        <v>110</v>
      </c>
      <c r="I320" t="str">
        <f>Administration!AH16</f>
        <v>USD</v>
      </c>
      <c r="J320" s="38">
        <f>Administration!AI16</f>
        <v>0</v>
      </c>
      <c r="K320" s="38">
        <f>Administration!AJ16</f>
        <v>0</v>
      </c>
      <c r="L320" s="38">
        <f>Administration!AK16</f>
        <v>150</v>
      </c>
      <c r="M320" s="38">
        <f>Administration!AL16</f>
        <v>0</v>
      </c>
      <c r="N320" s="38">
        <f>Administration!AM16</f>
        <v>0</v>
      </c>
      <c r="O320" s="38">
        <f>Administration!AN16</f>
        <v>0</v>
      </c>
      <c r="P320" s="38">
        <f>Administration!AO16</f>
        <v>0</v>
      </c>
      <c r="Q320" s="38">
        <f>Administration!AP16</f>
        <v>0</v>
      </c>
      <c r="R320" s="38">
        <f>Administration!AQ16</f>
        <v>0</v>
      </c>
      <c r="S320" s="38">
        <f>Administration!AR16</f>
        <v>50</v>
      </c>
      <c r="T320" s="38">
        <f>Administration!AS16</f>
        <v>0</v>
      </c>
      <c r="U320" s="38">
        <f>Administration!AT16</f>
        <v>0</v>
      </c>
      <c r="V320" s="38">
        <f t="shared" si="5"/>
        <v>200</v>
      </c>
    </row>
    <row r="321" spans="1:22" x14ac:dyDescent="0.4">
      <c r="A321" t="str">
        <f>Administration!AA17</f>
        <v>Budget</v>
      </c>
      <c r="B321" t="str">
        <f>Administration!AB17</f>
        <v>7030-000000</v>
      </c>
      <c r="C321">
        <f>Administration!AC17</f>
        <v>900</v>
      </c>
      <c r="D321" s="37" t="str">
        <f>Administration!AD17</f>
        <v>035</v>
      </c>
      <c r="E321" s="37"/>
      <c r="H321">
        <f>Administration!AG17</f>
        <v>110</v>
      </c>
      <c r="I321" t="str">
        <f>Administration!AH17</f>
        <v>USD</v>
      </c>
      <c r="J321" s="38">
        <f>Administration!AI17</f>
        <v>0</v>
      </c>
      <c r="K321" s="38">
        <f>Administration!AJ17</f>
        <v>0</v>
      </c>
      <c r="L321" s="38">
        <f>Administration!AK17</f>
        <v>0</v>
      </c>
      <c r="M321" s="38">
        <f>Administration!AL17</f>
        <v>0</v>
      </c>
      <c r="N321" s="38">
        <f>Administration!AM17</f>
        <v>0</v>
      </c>
      <c r="O321" s="38">
        <f>Administration!AN17</f>
        <v>0</v>
      </c>
      <c r="P321" s="38">
        <f>Administration!AO17</f>
        <v>0</v>
      </c>
      <c r="Q321" s="38">
        <f>Administration!AP17</f>
        <v>0</v>
      </c>
      <c r="R321" s="38">
        <f>Administration!AQ17</f>
        <v>0</v>
      </c>
      <c r="S321" s="38">
        <f>Administration!AR17</f>
        <v>0</v>
      </c>
      <c r="T321" s="38">
        <f>Administration!AS17</f>
        <v>0</v>
      </c>
      <c r="U321" s="38">
        <f>Administration!AT17</f>
        <v>0</v>
      </c>
      <c r="V321" s="38">
        <f t="shared" si="5"/>
        <v>0</v>
      </c>
    </row>
    <row r="322" spans="1:22" x14ac:dyDescent="0.4">
      <c r="A322" t="str">
        <f>Administration!AA18</f>
        <v>Budget</v>
      </c>
      <c r="B322" t="str">
        <f>Administration!AB18</f>
        <v>7032-000000</v>
      </c>
      <c r="C322">
        <f>Administration!AC18</f>
        <v>900</v>
      </c>
      <c r="D322" s="37" t="str">
        <f>Administration!AD18</f>
        <v>035</v>
      </c>
      <c r="E322" s="37"/>
      <c r="H322">
        <f>Administration!AG18</f>
        <v>110</v>
      </c>
      <c r="I322" t="str">
        <f>Administration!AH18</f>
        <v>USD</v>
      </c>
      <c r="J322" s="38">
        <f>Administration!AI18</f>
        <v>0</v>
      </c>
      <c r="K322" s="38">
        <f>Administration!AJ18</f>
        <v>0</v>
      </c>
      <c r="L322" s="38">
        <f>Administration!AK18</f>
        <v>0</v>
      </c>
      <c r="M322" s="38">
        <f>Administration!AL18</f>
        <v>0</v>
      </c>
      <c r="N322" s="38">
        <f>Administration!AM18</f>
        <v>0</v>
      </c>
      <c r="O322" s="38">
        <f>Administration!AN18</f>
        <v>0</v>
      </c>
      <c r="P322" s="38">
        <f>Administration!AO18</f>
        <v>0</v>
      </c>
      <c r="Q322" s="38">
        <f>Administration!AP18</f>
        <v>0</v>
      </c>
      <c r="R322" s="38">
        <f>Administration!AQ18</f>
        <v>0</v>
      </c>
      <c r="S322" s="38">
        <f>Administration!AR18</f>
        <v>0</v>
      </c>
      <c r="T322" s="38">
        <f>Administration!AS18</f>
        <v>0</v>
      </c>
      <c r="U322" s="38">
        <f>Administration!AT18</f>
        <v>0</v>
      </c>
      <c r="V322" s="38">
        <f t="shared" si="5"/>
        <v>0</v>
      </c>
    </row>
    <row r="323" spans="1:22" x14ac:dyDescent="0.4">
      <c r="A323" t="str">
        <f>Administration!AA19</f>
        <v>Budget</v>
      </c>
      <c r="B323" t="str">
        <f>Administration!AB19</f>
        <v>7034-000000</v>
      </c>
      <c r="C323">
        <f>Administration!AC19</f>
        <v>900</v>
      </c>
      <c r="D323" s="37" t="str">
        <f>Administration!AD19</f>
        <v>035</v>
      </c>
      <c r="E323" s="37"/>
      <c r="H323">
        <f>Administration!AG19</f>
        <v>110</v>
      </c>
      <c r="I323" t="str">
        <f>Administration!AH19</f>
        <v>USD</v>
      </c>
      <c r="J323" s="38">
        <f>Administration!AI19</f>
        <v>75</v>
      </c>
      <c r="K323" s="38">
        <f>Administration!AJ19</f>
        <v>75</v>
      </c>
      <c r="L323" s="38">
        <f>Administration!AK19</f>
        <v>75</v>
      </c>
      <c r="M323" s="38">
        <f>Administration!AL19</f>
        <v>75</v>
      </c>
      <c r="N323" s="38">
        <f>Administration!AM19</f>
        <v>75</v>
      </c>
      <c r="O323" s="38">
        <f>Administration!AN19</f>
        <v>75</v>
      </c>
      <c r="P323" s="38">
        <f>Administration!AO19</f>
        <v>75</v>
      </c>
      <c r="Q323" s="38">
        <f>Administration!AP19</f>
        <v>75</v>
      </c>
      <c r="R323" s="38">
        <f>Administration!AQ19</f>
        <v>75</v>
      </c>
      <c r="S323" s="38">
        <f>Administration!AR19</f>
        <v>75</v>
      </c>
      <c r="T323" s="38">
        <f>Administration!AS19</f>
        <v>75</v>
      </c>
      <c r="U323" s="38">
        <f>Administration!AT19</f>
        <v>75</v>
      </c>
      <c r="V323" s="38">
        <f t="shared" si="5"/>
        <v>900</v>
      </c>
    </row>
    <row r="324" spans="1:22" x14ac:dyDescent="0.4">
      <c r="A324" t="str">
        <f>Administration!AA20</f>
        <v>Budget</v>
      </c>
      <c r="B324" t="str">
        <f>Administration!AB20</f>
        <v>7044-000000</v>
      </c>
      <c r="C324">
        <f>Administration!AC20</f>
        <v>900</v>
      </c>
      <c r="D324" s="37" t="str">
        <f>Administration!AD20</f>
        <v>035</v>
      </c>
      <c r="E324" s="37"/>
      <c r="H324">
        <f>Administration!AG20</f>
        <v>110</v>
      </c>
      <c r="I324" t="str">
        <f>Administration!AH20</f>
        <v>USD</v>
      </c>
      <c r="J324" s="38">
        <f>Administration!AI20</f>
        <v>100</v>
      </c>
      <c r="K324" s="38">
        <f>Administration!AJ20</f>
        <v>100</v>
      </c>
      <c r="L324" s="38">
        <f>Administration!AK20</f>
        <v>100</v>
      </c>
      <c r="M324" s="38">
        <f>Administration!AL20</f>
        <v>100</v>
      </c>
      <c r="N324" s="38">
        <f>Administration!AM20</f>
        <v>100</v>
      </c>
      <c r="O324" s="38">
        <f>Administration!AN20</f>
        <v>100</v>
      </c>
      <c r="P324" s="38">
        <f>Administration!AO20</f>
        <v>100</v>
      </c>
      <c r="Q324" s="38">
        <f>Administration!AP20</f>
        <v>100</v>
      </c>
      <c r="R324" s="38">
        <f>Administration!AQ20</f>
        <v>100</v>
      </c>
      <c r="S324" s="38">
        <f>Administration!AR20</f>
        <v>100</v>
      </c>
      <c r="T324" s="38">
        <f>Administration!AS20</f>
        <v>100</v>
      </c>
      <c r="U324" s="38">
        <f>Administration!AT20</f>
        <v>100</v>
      </c>
      <c r="V324" s="38">
        <f t="shared" si="5"/>
        <v>1200</v>
      </c>
    </row>
    <row r="325" spans="1:22" x14ac:dyDescent="0.4">
      <c r="A325" t="str">
        <f>Administration!AA21</f>
        <v>Budget</v>
      </c>
      <c r="B325" t="str">
        <f>Administration!AB21</f>
        <v>7046-000000</v>
      </c>
      <c r="C325">
        <f>Administration!AC21</f>
        <v>900</v>
      </c>
      <c r="D325" s="37" t="str">
        <f>Administration!AD21</f>
        <v>035</v>
      </c>
      <c r="E325" s="37"/>
      <c r="H325">
        <f>Administration!AG21</f>
        <v>110</v>
      </c>
      <c r="I325" t="str">
        <f>Administration!AH21</f>
        <v>USD</v>
      </c>
      <c r="J325" s="38">
        <f>Administration!AI21</f>
        <v>0</v>
      </c>
      <c r="K325" s="38">
        <f>Administration!AJ21</f>
        <v>0</v>
      </c>
      <c r="L325" s="38">
        <f>Administration!AK21</f>
        <v>0</v>
      </c>
      <c r="M325" s="38">
        <f>Administration!AL21</f>
        <v>0</v>
      </c>
      <c r="N325" s="38">
        <f>Administration!AM21</f>
        <v>0</v>
      </c>
      <c r="O325" s="38">
        <f>Administration!AN21</f>
        <v>0</v>
      </c>
      <c r="P325" s="38">
        <f>Administration!AO21</f>
        <v>0</v>
      </c>
      <c r="Q325" s="38">
        <f>Administration!AP21</f>
        <v>0</v>
      </c>
      <c r="R325" s="38">
        <f>Administration!AQ21</f>
        <v>0</v>
      </c>
      <c r="S325" s="38">
        <f>Administration!AR21</f>
        <v>0</v>
      </c>
      <c r="T325" s="38">
        <f>Administration!AS21</f>
        <v>0</v>
      </c>
      <c r="U325" s="38">
        <f>Administration!AT21</f>
        <v>0</v>
      </c>
      <c r="V325" s="38">
        <f t="shared" si="5"/>
        <v>0</v>
      </c>
    </row>
    <row r="326" spans="1:22" x14ac:dyDescent="0.4">
      <c r="A326" t="str">
        <f>Administration!AA22</f>
        <v>Budget</v>
      </c>
      <c r="B326" t="str">
        <f>Administration!AB22</f>
        <v>7048-000000</v>
      </c>
      <c r="C326">
        <f>Administration!AC22</f>
        <v>900</v>
      </c>
      <c r="D326" s="37" t="str">
        <f>Administration!AD22</f>
        <v>035</v>
      </c>
      <c r="E326" s="37"/>
      <c r="H326">
        <f>Administration!AG22</f>
        <v>110</v>
      </c>
      <c r="I326" t="str">
        <f>Administration!AH22</f>
        <v>USD</v>
      </c>
      <c r="J326" s="38">
        <f>Administration!AI22</f>
        <v>0</v>
      </c>
      <c r="K326" s="38">
        <f>Administration!AJ22</f>
        <v>0</v>
      </c>
      <c r="L326" s="38">
        <f>Administration!AK22</f>
        <v>0</v>
      </c>
      <c r="M326" s="38">
        <f>Administration!AL22</f>
        <v>0</v>
      </c>
      <c r="N326" s="38">
        <f>Administration!AM22</f>
        <v>0</v>
      </c>
      <c r="O326" s="38">
        <f>Administration!AN22</f>
        <v>0</v>
      </c>
      <c r="P326" s="38">
        <f>Administration!AO22</f>
        <v>0</v>
      </c>
      <c r="Q326" s="38">
        <f>Administration!AP22</f>
        <v>0</v>
      </c>
      <c r="R326" s="38">
        <f>Administration!AQ22</f>
        <v>0</v>
      </c>
      <c r="S326" s="38">
        <f>Administration!AR22</f>
        <v>0</v>
      </c>
      <c r="T326" s="38">
        <f>Administration!AS22</f>
        <v>0</v>
      </c>
      <c r="U326" s="38">
        <f>Administration!AT22</f>
        <v>0</v>
      </c>
      <c r="V326" s="38">
        <f t="shared" si="5"/>
        <v>0</v>
      </c>
    </row>
    <row r="327" spans="1:22" x14ac:dyDescent="0.4">
      <c r="A327" t="str">
        <f>Administration!AA23</f>
        <v>Budget</v>
      </c>
      <c r="B327" t="str">
        <f>Administration!AB23</f>
        <v>7070-000000</v>
      </c>
      <c r="C327">
        <f>Administration!AC23</f>
        <v>900</v>
      </c>
      <c r="D327" s="37" t="str">
        <f>Administration!AD23</f>
        <v>035</v>
      </c>
      <c r="E327" s="37"/>
      <c r="H327">
        <f>Administration!AG23</f>
        <v>110</v>
      </c>
      <c r="I327" t="str">
        <f>Administration!AH23</f>
        <v>USD</v>
      </c>
      <c r="J327" s="38">
        <f>Administration!AI23</f>
        <v>0</v>
      </c>
      <c r="K327" s="38">
        <f>Administration!AJ23</f>
        <v>0</v>
      </c>
      <c r="L327" s="38">
        <f>Administration!AK23</f>
        <v>0</v>
      </c>
      <c r="M327" s="38">
        <f>Administration!AL23</f>
        <v>0</v>
      </c>
      <c r="N327" s="38">
        <f>Administration!AM23</f>
        <v>0</v>
      </c>
      <c r="O327" s="38">
        <f>Administration!AN23</f>
        <v>0</v>
      </c>
      <c r="P327" s="38">
        <f>Administration!AO23</f>
        <v>0</v>
      </c>
      <c r="Q327" s="38">
        <f>Administration!AP23</f>
        <v>0</v>
      </c>
      <c r="R327" s="38">
        <f>Administration!AQ23</f>
        <v>0</v>
      </c>
      <c r="S327" s="38">
        <f>Administration!AR23</f>
        <v>0</v>
      </c>
      <c r="T327" s="38">
        <f>Administration!AS23</f>
        <v>0</v>
      </c>
      <c r="U327" s="38">
        <f>Administration!AT23</f>
        <v>0</v>
      </c>
      <c r="V327" s="38">
        <f t="shared" ref="V327:V390" si="6">SUM(J327:U327)</f>
        <v>0</v>
      </c>
    </row>
    <row r="328" spans="1:22" x14ac:dyDescent="0.4">
      <c r="A328" t="str">
        <f>Administration!AA24</f>
        <v>Budget</v>
      </c>
      <c r="B328" t="str">
        <f>Administration!AB24</f>
        <v>7084-000000</v>
      </c>
      <c r="C328">
        <f>Administration!AC24</f>
        <v>900</v>
      </c>
      <c r="D328" s="37" t="str">
        <f>Administration!AD24</f>
        <v>035</v>
      </c>
      <c r="E328" s="37"/>
      <c r="H328">
        <f>Administration!AG24</f>
        <v>110</v>
      </c>
      <c r="I328" t="str">
        <f>Administration!AH24</f>
        <v>USD</v>
      </c>
      <c r="J328" s="38">
        <f>Administration!AI24</f>
        <v>0</v>
      </c>
      <c r="K328" s="38">
        <f>Administration!AJ24</f>
        <v>0</v>
      </c>
      <c r="L328" s="38">
        <f>Administration!AK24</f>
        <v>0</v>
      </c>
      <c r="M328" s="38">
        <f>Administration!AL24</f>
        <v>0</v>
      </c>
      <c r="N328" s="38">
        <f>Administration!AM24</f>
        <v>0</v>
      </c>
      <c r="O328" s="38">
        <f>Administration!AN24</f>
        <v>0</v>
      </c>
      <c r="P328" s="38">
        <f>Administration!AO24</f>
        <v>0</v>
      </c>
      <c r="Q328" s="38">
        <f>Administration!AP24</f>
        <v>0</v>
      </c>
      <c r="R328" s="38">
        <f>Administration!AQ24</f>
        <v>0</v>
      </c>
      <c r="S328" s="38">
        <f>Administration!AR24</f>
        <v>0</v>
      </c>
      <c r="T328" s="38">
        <f>Administration!AS24</f>
        <v>0</v>
      </c>
      <c r="U328" s="38">
        <f>Administration!AT24</f>
        <v>0</v>
      </c>
      <c r="V328" s="38">
        <f t="shared" si="6"/>
        <v>0</v>
      </c>
    </row>
    <row r="329" spans="1:22" x14ac:dyDescent="0.4">
      <c r="A329" t="str">
        <f>Administration!AA25</f>
        <v>Budget</v>
      </c>
      <c r="B329" t="str">
        <f>Administration!AB25</f>
        <v>7088-000000</v>
      </c>
      <c r="C329">
        <f>Administration!AC25</f>
        <v>900</v>
      </c>
      <c r="D329" s="37" t="str">
        <f>Administration!AD25</f>
        <v>035</v>
      </c>
      <c r="E329" s="37"/>
      <c r="H329">
        <f>Administration!AG25</f>
        <v>110</v>
      </c>
      <c r="I329" t="str">
        <f>Administration!AH25</f>
        <v>USD</v>
      </c>
      <c r="J329" s="38">
        <f>Administration!AI25</f>
        <v>0</v>
      </c>
      <c r="K329" s="38">
        <f>Administration!AJ25</f>
        <v>0</v>
      </c>
      <c r="L329" s="38">
        <f>Administration!AK25</f>
        <v>0</v>
      </c>
      <c r="M329" s="38">
        <f>Administration!AL25</f>
        <v>0</v>
      </c>
      <c r="N329" s="38">
        <f>Administration!AM25</f>
        <v>0</v>
      </c>
      <c r="O329" s="38">
        <f>Administration!AN25</f>
        <v>0</v>
      </c>
      <c r="P329" s="38">
        <f>Administration!AO25</f>
        <v>0</v>
      </c>
      <c r="Q329" s="38">
        <f>Administration!AP25</f>
        <v>0</v>
      </c>
      <c r="R329" s="38">
        <f>Administration!AQ25</f>
        <v>0</v>
      </c>
      <c r="S329" s="38">
        <f>Administration!AR25</f>
        <v>0</v>
      </c>
      <c r="T329" s="38">
        <f>Administration!AS25</f>
        <v>0</v>
      </c>
      <c r="U329" s="38">
        <f>Administration!AT25</f>
        <v>0</v>
      </c>
      <c r="V329" s="38">
        <f t="shared" si="6"/>
        <v>0</v>
      </c>
    </row>
    <row r="330" spans="1:22" x14ac:dyDescent="0.4">
      <c r="A330" t="str">
        <f>Administration!AA26</f>
        <v>Budget</v>
      </c>
      <c r="B330" t="str">
        <f>Administration!AB26</f>
        <v>7090-000000</v>
      </c>
      <c r="C330">
        <f>Administration!AC26</f>
        <v>900</v>
      </c>
      <c r="D330" s="37" t="str">
        <f>Administration!AD26</f>
        <v>035</v>
      </c>
      <c r="E330" s="37"/>
      <c r="H330">
        <f>Administration!AG26</f>
        <v>110</v>
      </c>
      <c r="I330" t="str">
        <f>Administration!AH26</f>
        <v>USD</v>
      </c>
      <c r="J330" s="38">
        <f>Administration!AI26</f>
        <v>0</v>
      </c>
      <c r="K330" s="38">
        <f>Administration!AJ26</f>
        <v>0</v>
      </c>
      <c r="L330" s="38">
        <f>Administration!AK26</f>
        <v>0</v>
      </c>
      <c r="M330" s="38">
        <f>Administration!AL26</f>
        <v>0</v>
      </c>
      <c r="N330" s="38">
        <f>Administration!AM26</f>
        <v>0</v>
      </c>
      <c r="O330" s="38">
        <f>Administration!AN26</f>
        <v>0</v>
      </c>
      <c r="P330" s="38">
        <f>Administration!AO26</f>
        <v>0</v>
      </c>
      <c r="Q330" s="38">
        <f>Administration!AP26</f>
        <v>0</v>
      </c>
      <c r="R330" s="38">
        <f>Administration!AQ26</f>
        <v>0</v>
      </c>
      <c r="S330" s="38">
        <f>Administration!AR26</f>
        <v>0</v>
      </c>
      <c r="T330" s="38">
        <f>Administration!AS26</f>
        <v>0</v>
      </c>
      <c r="U330" s="38">
        <f>Administration!AT26</f>
        <v>0</v>
      </c>
      <c r="V330" s="38">
        <f t="shared" si="6"/>
        <v>0</v>
      </c>
    </row>
    <row r="331" spans="1:22" x14ac:dyDescent="0.4">
      <c r="A331" t="str">
        <f>Administration!AA27</f>
        <v>Budget</v>
      </c>
      <c r="B331" t="str">
        <f>Administration!AB27</f>
        <v/>
      </c>
      <c r="C331">
        <f>Administration!AC27</f>
        <v>900</v>
      </c>
      <c r="D331" s="37" t="str">
        <f>Administration!AD27</f>
        <v>035</v>
      </c>
      <c r="E331" s="37"/>
      <c r="H331">
        <f>Administration!AG27</f>
        <v>110</v>
      </c>
      <c r="I331" t="str">
        <f>Administration!AH27</f>
        <v>USD</v>
      </c>
      <c r="J331" s="38">
        <f>Administration!AI27</f>
        <v>0</v>
      </c>
      <c r="K331" s="38">
        <f>Administration!AJ27</f>
        <v>0</v>
      </c>
      <c r="L331" s="38">
        <f>Administration!AK27</f>
        <v>0</v>
      </c>
      <c r="M331" s="38">
        <f>Administration!AL27</f>
        <v>0</v>
      </c>
      <c r="N331" s="38">
        <f>Administration!AM27</f>
        <v>0</v>
      </c>
      <c r="O331" s="38">
        <f>Administration!AN27</f>
        <v>0</v>
      </c>
      <c r="P331" s="38">
        <f>Administration!AO27</f>
        <v>0</v>
      </c>
      <c r="Q331" s="38">
        <f>Administration!AP27</f>
        <v>0</v>
      </c>
      <c r="R331" s="38">
        <f>Administration!AQ27</f>
        <v>0</v>
      </c>
      <c r="S331" s="38">
        <f>Administration!AR27</f>
        <v>0</v>
      </c>
      <c r="T331" s="38">
        <f>Administration!AS27</f>
        <v>0</v>
      </c>
      <c r="U331" s="38">
        <f>Administration!AT27</f>
        <v>0</v>
      </c>
      <c r="V331" s="38">
        <f t="shared" si="6"/>
        <v>0</v>
      </c>
    </row>
    <row r="332" spans="1:22" x14ac:dyDescent="0.4">
      <c r="A332" t="str">
        <f>Administration!AA28</f>
        <v>Budget</v>
      </c>
      <c r="B332" t="str">
        <f>Administration!AB28</f>
        <v/>
      </c>
      <c r="C332">
        <f>Administration!AC28</f>
        <v>900</v>
      </c>
      <c r="D332" s="37" t="str">
        <f>Administration!AD28</f>
        <v>035</v>
      </c>
      <c r="E332" s="37"/>
      <c r="H332">
        <f>Administration!AG28</f>
        <v>110</v>
      </c>
      <c r="I332" t="str">
        <f>Administration!AH28</f>
        <v>USD</v>
      </c>
      <c r="J332" s="38">
        <f>Administration!AI28</f>
        <v>0</v>
      </c>
      <c r="K332" s="38">
        <f>Administration!AJ28</f>
        <v>0</v>
      </c>
      <c r="L332" s="38">
        <f>Administration!AK28</f>
        <v>0</v>
      </c>
      <c r="M332" s="38">
        <f>Administration!AL28</f>
        <v>0</v>
      </c>
      <c r="N332" s="38">
        <f>Administration!AM28</f>
        <v>0</v>
      </c>
      <c r="O332" s="38">
        <f>Administration!AN28</f>
        <v>0</v>
      </c>
      <c r="P332" s="38">
        <f>Administration!AO28</f>
        <v>0</v>
      </c>
      <c r="Q332" s="38">
        <f>Administration!AP28</f>
        <v>0</v>
      </c>
      <c r="R332" s="38">
        <f>Administration!AQ28</f>
        <v>0</v>
      </c>
      <c r="S332" s="38">
        <f>Administration!AR28</f>
        <v>0</v>
      </c>
      <c r="T332" s="38">
        <f>Administration!AS28</f>
        <v>0</v>
      </c>
      <c r="U332" s="38">
        <f>Administration!AT28</f>
        <v>0</v>
      </c>
      <c r="V332" s="38">
        <f t="shared" si="6"/>
        <v>0</v>
      </c>
    </row>
    <row r="333" spans="1:22" x14ac:dyDescent="0.4">
      <c r="A333" t="str">
        <f>Administration!AA29</f>
        <v>Budget</v>
      </c>
      <c r="B333" t="str">
        <f>Administration!AB29</f>
        <v/>
      </c>
      <c r="C333">
        <f>Administration!AC29</f>
        <v>900</v>
      </c>
      <c r="D333" s="37" t="str">
        <f>Administration!AD29</f>
        <v>035</v>
      </c>
      <c r="E333" s="37"/>
      <c r="H333">
        <f>Administration!AG29</f>
        <v>110</v>
      </c>
      <c r="I333" t="str">
        <f>Administration!AH29</f>
        <v>USD</v>
      </c>
      <c r="J333" s="38">
        <f>Administration!AI29</f>
        <v>0</v>
      </c>
      <c r="K333" s="38">
        <f>Administration!AJ29</f>
        <v>0</v>
      </c>
      <c r="L333" s="38">
        <f>Administration!AK29</f>
        <v>0</v>
      </c>
      <c r="M333" s="38">
        <f>Administration!AL29</f>
        <v>0</v>
      </c>
      <c r="N333" s="38">
        <f>Administration!AM29</f>
        <v>0</v>
      </c>
      <c r="O333" s="38">
        <f>Administration!AN29</f>
        <v>0</v>
      </c>
      <c r="P333" s="38">
        <f>Administration!AO29</f>
        <v>0</v>
      </c>
      <c r="Q333" s="38">
        <f>Administration!AP29</f>
        <v>0</v>
      </c>
      <c r="R333" s="38">
        <f>Administration!AQ29</f>
        <v>0</v>
      </c>
      <c r="S333" s="38">
        <f>Administration!AR29</f>
        <v>0</v>
      </c>
      <c r="T333" s="38">
        <f>Administration!AS29</f>
        <v>0</v>
      </c>
      <c r="U333" s="38">
        <f>Administration!AT29</f>
        <v>0</v>
      </c>
      <c r="V333" s="38">
        <f t="shared" si="6"/>
        <v>0</v>
      </c>
    </row>
    <row r="334" spans="1:22" x14ac:dyDescent="0.4">
      <c r="A334" t="str">
        <f>Administration!AA30</f>
        <v>Budget</v>
      </c>
      <c r="B334" t="str">
        <f>Administration!AB30</f>
        <v/>
      </c>
      <c r="C334">
        <f>Administration!AC30</f>
        <v>900</v>
      </c>
      <c r="D334" s="37" t="str">
        <f>Administration!AD30</f>
        <v>035</v>
      </c>
      <c r="E334" s="37"/>
      <c r="H334">
        <f>Administration!AG30</f>
        <v>110</v>
      </c>
      <c r="I334" t="str">
        <f>Administration!AH30</f>
        <v>USD</v>
      </c>
      <c r="J334" s="38">
        <f>Administration!AI30</f>
        <v>0</v>
      </c>
      <c r="K334" s="38">
        <f>Administration!AJ30</f>
        <v>0</v>
      </c>
      <c r="L334" s="38">
        <f>Administration!AK30</f>
        <v>0</v>
      </c>
      <c r="M334" s="38">
        <f>Administration!AL30</f>
        <v>0</v>
      </c>
      <c r="N334" s="38">
        <f>Administration!AM30</f>
        <v>0</v>
      </c>
      <c r="O334" s="38">
        <f>Administration!AN30</f>
        <v>0</v>
      </c>
      <c r="P334" s="38">
        <f>Administration!AO30</f>
        <v>0</v>
      </c>
      <c r="Q334" s="38">
        <f>Administration!AP30</f>
        <v>0</v>
      </c>
      <c r="R334" s="38">
        <f>Administration!AQ30</f>
        <v>0</v>
      </c>
      <c r="S334" s="38">
        <f>Administration!AR30</f>
        <v>0</v>
      </c>
      <c r="T334" s="38">
        <f>Administration!AS30</f>
        <v>0</v>
      </c>
      <c r="U334" s="38">
        <f>Administration!AT30</f>
        <v>0</v>
      </c>
      <c r="V334" s="38">
        <f t="shared" si="6"/>
        <v>0</v>
      </c>
    </row>
    <row r="335" spans="1:22" x14ac:dyDescent="0.4">
      <c r="A335" t="str">
        <f>Administration!AA31</f>
        <v>Budget</v>
      </c>
      <c r="B335" t="str">
        <f>Administration!AB31</f>
        <v/>
      </c>
      <c r="C335">
        <f>Administration!AC31</f>
        <v>900</v>
      </c>
      <c r="D335" s="37" t="str">
        <f>Administration!AD31</f>
        <v>035</v>
      </c>
      <c r="E335" s="37"/>
      <c r="H335">
        <f>Administration!AG31</f>
        <v>110</v>
      </c>
      <c r="I335" t="str">
        <f>Administration!AH31</f>
        <v>USD</v>
      </c>
      <c r="J335" s="38">
        <f>Administration!AI31</f>
        <v>0</v>
      </c>
      <c r="K335" s="38">
        <f>Administration!AJ31</f>
        <v>0</v>
      </c>
      <c r="L335" s="38">
        <f>Administration!AK31</f>
        <v>0</v>
      </c>
      <c r="M335" s="38">
        <f>Administration!AL31</f>
        <v>0</v>
      </c>
      <c r="N335" s="38">
        <f>Administration!AM31</f>
        <v>0</v>
      </c>
      <c r="O335" s="38">
        <f>Administration!AN31</f>
        <v>0</v>
      </c>
      <c r="P335" s="38">
        <f>Administration!AO31</f>
        <v>0</v>
      </c>
      <c r="Q335" s="38">
        <f>Administration!AP31</f>
        <v>0</v>
      </c>
      <c r="R335" s="38">
        <f>Administration!AQ31</f>
        <v>0</v>
      </c>
      <c r="S335" s="38">
        <f>Administration!AR31</f>
        <v>0</v>
      </c>
      <c r="T335" s="38">
        <f>Administration!AS31</f>
        <v>0</v>
      </c>
      <c r="U335" s="38">
        <f>Administration!AT31</f>
        <v>0</v>
      </c>
      <c r="V335" s="38">
        <f t="shared" si="6"/>
        <v>0</v>
      </c>
    </row>
    <row r="336" spans="1:22" x14ac:dyDescent="0.4">
      <c r="A336" t="str">
        <f>Administration!AA32</f>
        <v>Budget</v>
      </c>
      <c r="B336" t="str">
        <f>Administration!AB32</f>
        <v/>
      </c>
      <c r="C336">
        <f>Administration!AC32</f>
        <v>900</v>
      </c>
      <c r="D336" s="37" t="str">
        <f>Administration!AD32</f>
        <v>035</v>
      </c>
      <c r="E336" s="37"/>
      <c r="H336">
        <f>Administration!AG32</f>
        <v>110</v>
      </c>
      <c r="I336" t="str">
        <f>Administration!AH32</f>
        <v>USD</v>
      </c>
      <c r="J336" s="38">
        <f>Administration!AI32</f>
        <v>0</v>
      </c>
      <c r="K336" s="38">
        <f>Administration!AJ32</f>
        <v>0</v>
      </c>
      <c r="L336" s="38">
        <f>Administration!AK32</f>
        <v>0</v>
      </c>
      <c r="M336" s="38">
        <f>Administration!AL32</f>
        <v>0</v>
      </c>
      <c r="N336" s="38">
        <f>Administration!AM32</f>
        <v>0</v>
      </c>
      <c r="O336" s="38">
        <f>Administration!AN32</f>
        <v>0</v>
      </c>
      <c r="P336" s="38">
        <f>Administration!AO32</f>
        <v>0</v>
      </c>
      <c r="Q336" s="38">
        <f>Administration!AP32</f>
        <v>0</v>
      </c>
      <c r="R336" s="38">
        <f>Administration!AQ32</f>
        <v>0</v>
      </c>
      <c r="S336" s="38">
        <f>Administration!AR32</f>
        <v>0</v>
      </c>
      <c r="T336" s="38">
        <f>Administration!AS32</f>
        <v>0</v>
      </c>
      <c r="U336" s="38">
        <f>Administration!AT32</f>
        <v>0</v>
      </c>
      <c r="V336" s="38">
        <f t="shared" si="6"/>
        <v>0</v>
      </c>
    </row>
    <row r="337" spans="1:22" x14ac:dyDescent="0.4">
      <c r="A337" t="str">
        <f>Administration!AA33</f>
        <v>Budget</v>
      </c>
      <c r="B337" t="str">
        <f>Administration!AB33</f>
        <v/>
      </c>
      <c r="C337">
        <f>Administration!AC33</f>
        <v>900</v>
      </c>
      <c r="D337" s="37" t="str">
        <f>Administration!AD33</f>
        <v>035</v>
      </c>
      <c r="E337" s="37"/>
      <c r="H337">
        <f>Administration!AG33</f>
        <v>110</v>
      </c>
      <c r="I337" t="str">
        <f>Administration!AH33</f>
        <v>USD</v>
      </c>
      <c r="J337" s="38">
        <f>Administration!AI33</f>
        <v>0</v>
      </c>
      <c r="K337" s="38">
        <f>Administration!AJ33</f>
        <v>0</v>
      </c>
      <c r="L337" s="38">
        <f>Administration!AK33</f>
        <v>0</v>
      </c>
      <c r="M337" s="38">
        <f>Administration!AL33</f>
        <v>0</v>
      </c>
      <c r="N337" s="38">
        <f>Administration!AM33</f>
        <v>0</v>
      </c>
      <c r="O337" s="38">
        <f>Administration!AN33</f>
        <v>0</v>
      </c>
      <c r="P337" s="38">
        <f>Administration!AO33</f>
        <v>0</v>
      </c>
      <c r="Q337" s="38">
        <f>Administration!AP33</f>
        <v>0</v>
      </c>
      <c r="R337" s="38">
        <f>Administration!AQ33</f>
        <v>0</v>
      </c>
      <c r="S337" s="38">
        <f>Administration!AR33</f>
        <v>0</v>
      </c>
      <c r="T337" s="38">
        <f>Administration!AS33</f>
        <v>0</v>
      </c>
      <c r="U337" s="38">
        <f>Administration!AT33</f>
        <v>0</v>
      </c>
      <c r="V337" s="38">
        <f t="shared" si="6"/>
        <v>0</v>
      </c>
    </row>
    <row r="338" spans="1:22" x14ac:dyDescent="0.4">
      <c r="A338" t="str">
        <f>Administration!AA34</f>
        <v>Budget</v>
      </c>
      <c r="B338" t="str">
        <f>Administration!AB34</f>
        <v/>
      </c>
      <c r="C338">
        <f>Administration!AC34</f>
        <v>900</v>
      </c>
      <c r="D338" s="37" t="str">
        <f>Administration!AD34</f>
        <v>035</v>
      </c>
      <c r="E338" s="37"/>
      <c r="H338">
        <f>Administration!AG34</f>
        <v>110</v>
      </c>
      <c r="I338" t="str">
        <f>Administration!AH34</f>
        <v>USD</v>
      </c>
      <c r="J338" s="38">
        <f>Administration!AI34</f>
        <v>0</v>
      </c>
      <c r="K338" s="38">
        <f>Administration!AJ34</f>
        <v>0</v>
      </c>
      <c r="L338" s="38">
        <f>Administration!AK34</f>
        <v>0</v>
      </c>
      <c r="M338" s="38">
        <f>Administration!AL34</f>
        <v>0</v>
      </c>
      <c r="N338" s="38">
        <f>Administration!AM34</f>
        <v>0</v>
      </c>
      <c r="O338" s="38">
        <f>Administration!AN34</f>
        <v>0</v>
      </c>
      <c r="P338" s="38">
        <f>Administration!AO34</f>
        <v>0</v>
      </c>
      <c r="Q338" s="38">
        <f>Administration!AP34</f>
        <v>0</v>
      </c>
      <c r="R338" s="38">
        <f>Administration!AQ34</f>
        <v>0</v>
      </c>
      <c r="S338" s="38">
        <f>Administration!AR34</f>
        <v>0</v>
      </c>
      <c r="T338" s="38">
        <f>Administration!AS34</f>
        <v>0</v>
      </c>
      <c r="U338" s="38">
        <f>Administration!AT34</f>
        <v>0</v>
      </c>
      <c r="V338" s="38">
        <f t="shared" si="6"/>
        <v>0</v>
      </c>
    </row>
    <row r="339" spans="1:22" x14ac:dyDescent="0.4">
      <c r="A339" t="str">
        <f>'Food and Meals'!AA10</f>
        <v>Budget</v>
      </c>
      <c r="B339" t="str">
        <f>'Food and Meals'!AB10</f>
        <v>7078-000000</v>
      </c>
      <c r="C339">
        <f>'Food and Meals'!AC10</f>
        <v>910</v>
      </c>
      <c r="D339" s="37" t="str">
        <f>'Food and Meals'!AD10</f>
        <v>035</v>
      </c>
      <c r="E339" s="37"/>
      <c r="H339">
        <f>'Food and Meals'!AG10</f>
        <v>110</v>
      </c>
      <c r="I339" t="str">
        <f>'Food and Meals'!AH10</f>
        <v>USD</v>
      </c>
      <c r="J339" s="38">
        <f>'Food and Meals'!AI10</f>
        <v>0</v>
      </c>
      <c r="K339" s="38">
        <f>'Food and Meals'!AJ10</f>
        <v>200</v>
      </c>
      <c r="L339" s="38">
        <f>'Food and Meals'!AK10</f>
        <v>0</v>
      </c>
      <c r="M339" s="38">
        <f>'Food and Meals'!AL10</f>
        <v>0</v>
      </c>
      <c r="N339" s="38">
        <f>'Food and Meals'!AM10</f>
        <v>0</v>
      </c>
      <c r="O339" s="38">
        <f>'Food and Meals'!AN10</f>
        <v>0</v>
      </c>
      <c r="P339" s="38">
        <f>'Food and Meals'!AO10</f>
        <v>200</v>
      </c>
      <c r="Q339" s="38">
        <f>'Food and Meals'!AP10</f>
        <v>0</v>
      </c>
      <c r="R339" s="38">
        <f>'Food and Meals'!AQ10</f>
        <v>0</v>
      </c>
      <c r="S339" s="38">
        <f>'Food and Meals'!AR10</f>
        <v>0</v>
      </c>
      <c r="T339" s="38">
        <f>'Food and Meals'!AS10</f>
        <v>0</v>
      </c>
      <c r="U339" s="38">
        <f>'Food and Meals'!AT10</f>
        <v>0</v>
      </c>
      <c r="V339" s="38">
        <f t="shared" si="6"/>
        <v>400</v>
      </c>
    </row>
    <row r="340" spans="1:22" x14ac:dyDescent="0.4">
      <c r="A340" t="str">
        <f>'Food and Meals'!AA11</f>
        <v>Budget</v>
      </c>
      <c r="B340" t="str">
        <f>'Food and Meals'!AB11</f>
        <v>7016-000000</v>
      </c>
      <c r="C340">
        <f>'Food and Meals'!AC11</f>
        <v>910</v>
      </c>
      <c r="D340" s="37" t="str">
        <f>'Food and Meals'!AD11</f>
        <v>035</v>
      </c>
      <c r="E340" s="37"/>
      <c r="H340">
        <f>'Food and Meals'!AG11</f>
        <v>110</v>
      </c>
      <c r="I340" t="str">
        <f>'Food and Meals'!AH11</f>
        <v>USD</v>
      </c>
      <c r="J340" s="38">
        <f>'Food and Meals'!AI11</f>
        <v>0</v>
      </c>
      <c r="K340" s="38">
        <f>'Food and Meals'!AJ11</f>
        <v>0</v>
      </c>
      <c r="L340" s="38">
        <f>'Food and Meals'!AK11</f>
        <v>0</v>
      </c>
      <c r="M340" s="38">
        <f>'Food and Meals'!AL11</f>
        <v>0</v>
      </c>
      <c r="N340" s="38">
        <f>'Food and Meals'!AM11</f>
        <v>0</v>
      </c>
      <c r="O340" s="38">
        <f>'Food and Meals'!AN11</f>
        <v>0</v>
      </c>
      <c r="P340" s="38">
        <f>'Food and Meals'!AO11</f>
        <v>0</v>
      </c>
      <c r="Q340" s="38">
        <f>'Food and Meals'!AP11</f>
        <v>0</v>
      </c>
      <c r="R340" s="38">
        <f>'Food and Meals'!AQ11</f>
        <v>0</v>
      </c>
      <c r="S340" s="38">
        <f>'Food and Meals'!AR11</f>
        <v>0</v>
      </c>
      <c r="T340" s="38">
        <f>'Food and Meals'!AS11</f>
        <v>0</v>
      </c>
      <c r="U340" s="38">
        <f>'Food and Meals'!AT11</f>
        <v>0</v>
      </c>
      <c r="V340" s="38">
        <f t="shared" si="6"/>
        <v>0</v>
      </c>
    </row>
    <row r="341" spans="1:22" x14ac:dyDescent="0.4">
      <c r="A341" t="str">
        <f>'Food and Meals'!AA15</f>
        <v>Budget</v>
      </c>
      <c r="B341" t="str">
        <f>'Food and Meals'!AB15</f>
        <v>7078-000000</v>
      </c>
      <c r="C341">
        <f>'Food and Meals'!AC15</f>
        <v>911</v>
      </c>
      <c r="D341" s="37" t="str">
        <f>'Food and Meals'!AD15</f>
        <v>035</v>
      </c>
      <c r="E341" s="37"/>
      <c r="H341">
        <f>'Food and Meals'!AG15</f>
        <v>110</v>
      </c>
      <c r="I341" t="str">
        <f>'Food and Meals'!AH15</f>
        <v>USD</v>
      </c>
      <c r="J341" s="38">
        <f>'Food and Meals'!AI15</f>
        <v>0</v>
      </c>
      <c r="K341" s="38">
        <f>'Food and Meals'!AJ15</f>
        <v>200</v>
      </c>
      <c r="L341" s="38">
        <f>'Food and Meals'!AK15</f>
        <v>0</v>
      </c>
      <c r="M341" s="38">
        <f>'Food and Meals'!AL15</f>
        <v>0</v>
      </c>
      <c r="N341" s="38">
        <f>'Food and Meals'!AM15</f>
        <v>0</v>
      </c>
      <c r="O341" s="38">
        <f>'Food and Meals'!AN15</f>
        <v>0</v>
      </c>
      <c r="P341" s="38">
        <f>'Food and Meals'!AO15</f>
        <v>200</v>
      </c>
      <c r="Q341" s="38">
        <f>'Food and Meals'!AP15</f>
        <v>0</v>
      </c>
      <c r="R341" s="38">
        <f>'Food and Meals'!AQ15</f>
        <v>0</v>
      </c>
      <c r="S341" s="38">
        <f>'Food and Meals'!AR15</f>
        <v>0</v>
      </c>
      <c r="T341" s="38">
        <f>'Food and Meals'!AS15</f>
        <v>0</v>
      </c>
      <c r="U341" s="38">
        <f>'Food and Meals'!AT15</f>
        <v>0</v>
      </c>
      <c r="V341" s="38">
        <f t="shared" si="6"/>
        <v>400</v>
      </c>
    </row>
    <row r="342" spans="1:22" x14ac:dyDescent="0.4">
      <c r="A342" t="str">
        <f>'Food and Meals'!AA16</f>
        <v>Budget</v>
      </c>
      <c r="B342" t="str">
        <f>'Food and Meals'!AB16</f>
        <v>7016-000000</v>
      </c>
      <c r="C342">
        <f>'Food and Meals'!AC16</f>
        <v>911</v>
      </c>
      <c r="D342" s="37" t="str">
        <f>'Food and Meals'!AD16</f>
        <v>035</v>
      </c>
      <c r="E342" s="37"/>
      <c r="H342">
        <f>'Food and Meals'!AG16</f>
        <v>110</v>
      </c>
      <c r="I342" t="str">
        <f>'Food and Meals'!AH16</f>
        <v>USD</v>
      </c>
      <c r="J342" s="38">
        <f>'Food and Meals'!AI16</f>
        <v>0</v>
      </c>
      <c r="K342" s="38">
        <f>'Food and Meals'!AJ16</f>
        <v>0</v>
      </c>
      <c r="L342" s="38">
        <f>'Food and Meals'!AK16</f>
        <v>0</v>
      </c>
      <c r="M342" s="38">
        <f>'Food and Meals'!AL16</f>
        <v>0</v>
      </c>
      <c r="N342" s="38">
        <f>'Food and Meals'!AM16</f>
        <v>0</v>
      </c>
      <c r="O342" s="38">
        <f>'Food and Meals'!AN16</f>
        <v>0</v>
      </c>
      <c r="P342" s="38">
        <f>'Food and Meals'!AO16</f>
        <v>0</v>
      </c>
      <c r="Q342" s="38">
        <f>'Food and Meals'!AP16</f>
        <v>0</v>
      </c>
      <c r="R342" s="38">
        <f>'Food and Meals'!AQ16</f>
        <v>0</v>
      </c>
      <c r="S342" s="38">
        <f>'Food and Meals'!AR16</f>
        <v>0</v>
      </c>
      <c r="T342" s="38">
        <f>'Food and Meals'!AS16</f>
        <v>0</v>
      </c>
      <c r="U342" s="38">
        <f>'Food and Meals'!AT16</f>
        <v>0</v>
      </c>
      <c r="V342" s="38">
        <f t="shared" si="6"/>
        <v>0</v>
      </c>
    </row>
    <row r="343" spans="1:22" x14ac:dyDescent="0.4">
      <c r="A343" t="str">
        <f>'Food and Meals'!AA20</f>
        <v>Budget</v>
      </c>
      <c r="B343" t="str">
        <f>'Food and Meals'!AB20</f>
        <v>7078-000000</v>
      </c>
      <c r="C343">
        <f>'Food and Meals'!AC20</f>
        <v>912</v>
      </c>
      <c r="D343" s="37" t="str">
        <f>'Food and Meals'!AD20</f>
        <v>035</v>
      </c>
      <c r="E343" s="37"/>
      <c r="H343">
        <f>'Food and Meals'!AG20</f>
        <v>110</v>
      </c>
      <c r="I343" t="str">
        <f>'Food and Meals'!AH20</f>
        <v>USD</v>
      </c>
      <c r="J343" s="38">
        <f>'Food and Meals'!AI20</f>
        <v>0</v>
      </c>
      <c r="K343" s="38">
        <f>'Food and Meals'!AJ20</f>
        <v>200</v>
      </c>
      <c r="L343" s="38">
        <f>'Food and Meals'!AK20</f>
        <v>0</v>
      </c>
      <c r="M343" s="38">
        <f>'Food and Meals'!AL20</f>
        <v>0</v>
      </c>
      <c r="N343" s="38">
        <f>'Food and Meals'!AM20</f>
        <v>0</v>
      </c>
      <c r="O343" s="38">
        <f>'Food and Meals'!AN20</f>
        <v>0</v>
      </c>
      <c r="P343" s="38">
        <f>'Food and Meals'!AO20</f>
        <v>200</v>
      </c>
      <c r="Q343" s="38">
        <f>'Food and Meals'!AP20</f>
        <v>0</v>
      </c>
      <c r="R343" s="38">
        <f>'Food and Meals'!AQ20</f>
        <v>0</v>
      </c>
      <c r="S343" s="38">
        <f>'Food and Meals'!AR20</f>
        <v>0</v>
      </c>
      <c r="T343" s="38">
        <f>'Food and Meals'!AS20</f>
        <v>0</v>
      </c>
      <c r="U343" s="38">
        <f>'Food and Meals'!AT20</f>
        <v>0</v>
      </c>
      <c r="V343" s="38">
        <f t="shared" si="6"/>
        <v>400</v>
      </c>
    </row>
    <row r="344" spans="1:22" x14ac:dyDescent="0.4">
      <c r="A344" t="str">
        <f>'Food and Meals'!AA21</f>
        <v>Budget</v>
      </c>
      <c r="B344" t="str">
        <f>'Food and Meals'!AB21</f>
        <v>7016-000000</v>
      </c>
      <c r="C344">
        <f>'Food and Meals'!AC21</f>
        <v>912</v>
      </c>
      <c r="D344" s="37" t="str">
        <f>'Food and Meals'!AD21</f>
        <v>035</v>
      </c>
      <c r="E344" s="37"/>
      <c r="H344">
        <f>'Food and Meals'!AG21</f>
        <v>110</v>
      </c>
      <c r="I344" t="str">
        <f>'Food and Meals'!AH21</f>
        <v>USD</v>
      </c>
      <c r="J344" s="38">
        <f>'Food and Meals'!AI21</f>
        <v>0</v>
      </c>
      <c r="K344" s="38">
        <f>'Food and Meals'!AJ21</f>
        <v>0</v>
      </c>
      <c r="L344" s="38">
        <f>'Food and Meals'!AK21</f>
        <v>0</v>
      </c>
      <c r="M344" s="38">
        <f>'Food and Meals'!AL21</f>
        <v>0</v>
      </c>
      <c r="N344" s="38">
        <f>'Food and Meals'!AM21</f>
        <v>0</v>
      </c>
      <c r="O344" s="38">
        <f>'Food and Meals'!AN21</f>
        <v>0</v>
      </c>
      <c r="P344" s="38">
        <f>'Food and Meals'!AO21</f>
        <v>0</v>
      </c>
      <c r="Q344" s="38">
        <f>'Food and Meals'!AP21</f>
        <v>0</v>
      </c>
      <c r="R344" s="38">
        <f>'Food and Meals'!AQ21</f>
        <v>0</v>
      </c>
      <c r="S344" s="38">
        <f>'Food and Meals'!AR21</f>
        <v>0</v>
      </c>
      <c r="T344" s="38">
        <f>'Food and Meals'!AS21</f>
        <v>0</v>
      </c>
      <c r="U344" s="38">
        <f>'Food and Meals'!AT21</f>
        <v>0</v>
      </c>
      <c r="V344" s="38">
        <f t="shared" si="6"/>
        <v>0</v>
      </c>
    </row>
    <row r="345" spans="1:22" x14ac:dyDescent="0.4">
      <c r="A345" t="str">
        <f>'Food and Meals'!AA25</f>
        <v>Budget</v>
      </c>
      <c r="B345" t="str">
        <f>'Food and Meals'!AB25</f>
        <v>7078-000000</v>
      </c>
      <c r="C345">
        <f>'Food and Meals'!AC25</f>
        <v>913</v>
      </c>
      <c r="D345" s="37" t="str">
        <f>'Food and Meals'!AD25</f>
        <v>035</v>
      </c>
      <c r="E345" s="37"/>
      <c r="H345">
        <f>'Food and Meals'!AG25</f>
        <v>110</v>
      </c>
      <c r="I345" t="str">
        <f>'Food and Meals'!AH25</f>
        <v>USD</v>
      </c>
      <c r="J345" s="38">
        <f>'Food and Meals'!AI25</f>
        <v>0</v>
      </c>
      <c r="K345" s="38">
        <f>'Food and Meals'!AJ25</f>
        <v>0</v>
      </c>
      <c r="L345" s="38">
        <f>'Food and Meals'!AK25</f>
        <v>0</v>
      </c>
      <c r="M345" s="38">
        <f>'Food and Meals'!AL25</f>
        <v>0</v>
      </c>
      <c r="N345" s="38">
        <f>'Food and Meals'!AM25</f>
        <v>0</v>
      </c>
      <c r="O345" s="38">
        <f>'Food and Meals'!AN25</f>
        <v>0</v>
      </c>
      <c r="P345" s="38">
        <f>'Food and Meals'!AO25</f>
        <v>0</v>
      </c>
      <c r="Q345" s="38">
        <f>'Food and Meals'!AP25</f>
        <v>0</v>
      </c>
      <c r="R345" s="38">
        <f>'Food and Meals'!AQ25</f>
        <v>0</v>
      </c>
      <c r="S345" s="38">
        <f>'Food and Meals'!AR25</f>
        <v>0</v>
      </c>
      <c r="T345" s="38">
        <f>'Food and Meals'!AS25</f>
        <v>0</v>
      </c>
      <c r="U345" s="38">
        <f>'Food and Meals'!AT25</f>
        <v>0</v>
      </c>
      <c r="V345" s="38">
        <f t="shared" si="6"/>
        <v>0</v>
      </c>
    </row>
    <row r="346" spans="1:22" x14ac:dyDescent="0.4">
      <c r="A346" t="str">
        <f>'Food and Meals'!AA26</f>
        <v>Budget</v>
      </c>
      <c r="B346" t="str">
        <f>'Food and Meals'!AB26</f>
        <v>7016-000000</v>
      </c>
      <c r="C346">
        <f>'Food and Meals'!AC26</f>
        <v>913</v>
      </c>
      <c r="D346" s="37" t="str">
        <f>'Food and Meals'!AD26</f>
        <v>035</v>
      </c>
      <c r="E346" s="37"/>
      <c r="H346">
        <f>'Food and Meals'!AG26</f>
        <v>110</v>
      </c>
      <c r="I346" t="str">
        <f>'Food and Meals'!AH26</f>
        <v>USD</v>
      </c>
      <c r="J346" s="38">
        <f>'Food and Meals'!AI26</f>
        <v>0</v>
      </c>
      <c r="K346" s="38">
        <f>'Food and Meals'!AJ26</f>
        <v>0</v>
      </c>
      <c r="L346" s="38">
        <f>'Food and Meals'!AK26</f>
        <v>0</v>
      </c>
      <c r="M346" s="38">
        <f>'Food and Meals'!AL26</f>
        <v>0</v>
      </c>
      <c r="N346" s="38">
        <f>'Food and Meals'!AM26</f>
        <v>0</v>
      </c>
      <c r="O346" s="38">
        <f>'Food and Meals'!AN26</f>
        <v>0</v>
      </c>
      <c r="P346" s="38">
        <f>'Food and Meals'!AO26</f>
        <v>0</v>
      </c>
      <c r="Q346" s="38">
        <f>'Food and Meals'!AP26</f>
        <v>0</v>
      </c>
      <c r="R346" s="38">
        <f>'Food and Meals'!AQ26</f>
        <v>0</v>
      </c>
      <c r="S346" s="38">
        <f>'Food and Meals'!AR26</f>
        <v>0</v>
      </c>
      <c r="T346" s="38">
        <f>'Food and Meals'!AS26</f>
        <v>0</v>
      </c>
      <c r="U346" s="38">
        <f>'Food and Meals'!AT26</f>
        <v>0</v>
      </c>
      <c r="V346" s="38">
        <f t="shared" si="6"/>
        <v>0</v>
      </c>
    </row>
    <row r="347" spans="1:22" x14ac:dyDescent="0.4">
      <c r="A347" t="str">
        <f>'Food and Meals'!AA30</f>
        <v>Budget</v>
      </c>
      <c r="B347" t="str">
        <f>'Food and Meals'!AB30</f>
        <v>7078-000000</v>
      </c>
      <c r="C347">
        <f>'Food and Meals'!AC30</f>
        <v>914</v>
      </c>
      <c r="D347" s="37" t="str">
        <f>'Food and Meals'!AD30</f>
        <v>035</v>
      </c>
      <c r="E347" s="37"/>
      <c r="H347">
        <f>'Food and Meals'!AG30</f>
        <v>110</v>
      </c>
      <c r="I347" t="str">
        <f>'Food and Meals'!AH30</f>
        <v>USD</v>
      </c>
      <c r="J347" s="38">
        <f>'Food and Meals'!AI30</f>
        <v>0</v>
      </c>
      <c r="K347" s="38">
        <f>'Food and Meals'!AJ30</f>
        <v>0</v>
      </c>
      <c r="L347" s="38">
        <f>'Food and Meals'!AK30</f>
        <v>0</v>
      </c>
      <c r="M347" s="38">
        <f>'Food and Meals'!AL30</f>
        <v>0</v>
      </c>
      <c r="N347" s="38">
        <f>'Food and Meals'!AM30</f>
        <v>0</v>
      </c>
      <c r="O347" s="38">
        <f>'Food and Meals'!AN30</f>
        <v>0</v>
      </c>
      <c r="P347" s="38">
        <f>'Food and Meals'!AO30</f>
        <v>0</v>
      </c>
      <c r="Q347" s="38">
        <f>'Food and Meals'!AP30</f>
        <v>0</v>
      </c>
      <c r="R347" s="38">
        <f>'Food and Meals'!AQ30</f>
        <v>0</v>
      </c>
      <c r="S347" s="38">
        <f>'Food and Meals'!AR30</f>
        <v>0</v>
      </c>
      <c r="T347" s="38">
        <f>'Food and Meals'!AS30</f>
        <v>0</v>
      </c>
      <c r="U347" s="38">
        <f>'Food and Meals'!AT30</f>
        <v>0</v>
      </c>
      <c r="V347" s="38">
        <f t="shared" si="6"/>
        <v>0</v>
      </c>
    </row>
    <row r="348" spans="1:22" x14ac:dyDescent="0.4">
      <c r="A348" t="str">
        <f>'Food and Meals'!AA31</f>
        <v>Budget</v>
      </c>
      <c r="B348" t="str">
        <f>'Food and Meals'!AB31</f>
        <v>7016-000000</v>
      </c>
      <c r="C348">
        <f>'Food and Meals'!AC31</f>
        <v>914</v>
      </c>
      <c r="D348" s="37" t="str">
        <f>'Food and Meals'!AD31</f>
        <v>035</v>
      </c>
      <c r="E348" s="37"/>
      <c r="H348">
        <f>'Food and Meals'!AG31</f>
        <v>110</v>
      </c>
      <c r="I348" t="str">
        <f>'Food and Meals'!AH31</f>
        <v>USD</v>
      </c>
      <c r="J348" s="38">
        <f>'Food and Meals'!AI31</f>
        <v>0</v>
      </c>
      <c r="K348" s="38">
        <f>'Food and Meals'!AJ31</f>
        <v>0</v>
      </c>
      <c r="L348" s="38">
        <f>'Food and Meals'!AK31</f>
        <v>0</v>
      </c>
      <c r="M348" s="38">
        <f>'Food and Meals'!AL31</f>
        <v>0</v>
      </c>
      <c r="N348" s="38">
        <f>'Food and Meals'!AM31</f>
        <v>0</v>
      </c>
      <c r="O348" s="38">
        <f>'Food and Meals'!AN31</f>
        <v>0</v>
      </c>
      <c r="P348" s="38">
        <f>'Food and Meals'!AO31</f>
        <v>0</v>
      </c>
      <c r="Q348" s="38">
        <f>'Food and Meals'!AP31</f>
        <v>0</v>
      </c>
      <c r="R348" s="38">
        <f>'Food and Meals'!AQ31</f>
        <v>0</v>
      </c>
      <c r="S348" s="38">
        <f>'Food and Meals'!AR31</f>
        <v>0</v>
      </c>
      <c r="T348" s="38">
        <f>'Food and Meals'!AS31</f>
        <v>0</v>
      </c>
      <c r="U348" s="38">
        <f>'Food and Meals'!AT31</f>
        <v>0</v>
      </c>
      <c r="V348" s="38">
        <f t="shared" si="6"/>
        <v>0</v>
      </c>
    </row>
    <row r="349" spans="1:22" x14ac:dyDescent="0.4">
      <c r="A349" t="str">
        <f>'Food and Meals'!AA35</f>
        <v>Budget</v>
      </c>
      <c r="B349" t="str">
        <f>'Food and Meals'!AB35</f>
        <v>7078-000000</v>
      </c>
      <c r="C349">
        <f>'Food and Meals'!AC35</f>
        <v>915</v>
      </c>
      <c r="D349" s="37" t="str">
        <f>'Food and Meals'!AD35</f>
        <v>035</v>
      </c>
      <c r="E349" s="37"/>
      <c r="H349">
        <f>'Food and Meals'!AG35</f>
        <v>110</v>
      </c>
      <c r="I349" t="str">
        <f>'Food and Meals'!AH35</f>
        <v>USD</v>
      </c>
      <c r="J349" s="38">
        <f>'Food and Meals'!AI35</f>
        <v>0</v>
      </c>
      <c r="K349" s="38">
        <f>'Food and Meals'!AJ35</f>
        <v>0</v>
      </c>
      <c r="L349" s="38">
        <f>'Food and Meals'!AK35</f>
        <v>0</v>
      </c>
      <c r="M349" s="38">
        <f>'Food and Meals'!AL35</f>
        <v>0</v>
      </c>
      <c r="N349" s="38">
        <f>'Food and Meals'!AM35</f>
        <v>0</v>
      </c>
      <c r="O349" s="38">
        <f>'Food and Meals'!AN35</f>
        <v>0</v>
      </c>
      <c r="P349" s="38">
        <f>'Food and Meals'!AO35</f>
        <v>0</v>
      </c>
      <c r="Q349" s="38">
        <f>'Food and Meals'!AP35</f>
        <v>0</v>
      </c>
      <c r="R349" s="38">
        <f>'Food and Meals'!AQ35</f>
        <v>0</v>
      </c>
      <c r="S349" s="38">
        <f>'Food and Meals'!AR35</f>
        <v>0</v>
      </c>
      <c r="T349" s="38">
        <f>'Food and Meals'!AS35</f>
        <v>0</v>
      </c>
      <c r="U349" s="38">
        <f>'Food and Meals'!AT35</f>
        <v>0</v>
      </c>
      <c r="V349" s="38">
        <f t="shared" si="6"/>
        <v>0</v>
      </c>
    </row>
    <row r="350" spans="1:22" x14ac:dyDescent="0.4">
      <c r="A350" t="str">
        <f>'Food and Meals'!AA36</f>
        <v>Budget</v>
      </c>
      <c r="B350" t="str">
        <f>'Food and Meals'!AB36</f>
        <v>7016-000000</v>
      </c>
      <c r="C350">
        <f>'Food and Meals'!AC36</f>
        <v>915</v>
      </c>
      <c r="D350" s="37" t="str">
        <f>'Food and Meals'!AD36</f>
        <v>035</v>
      </c>
      <c r="E350" s="37"/>
      <c r="H350">
        <f>'Food and Meals'!AG36</f>
        <v>110</v>
      </c>
      <c r="I350" t="str">
        <f>'Food and Meals'!AH36</f>
        <v>USD</v>
      </c>
      <c r="J350" s="38">
        <f>'Food and Meals'!AI36</f>
        <v>0</v>
      </c>
      <c r="K350" s="38">
        <f>'Food and Meals'!AJ36</f>
        <v>0</v>
      </c>
      <c r="L350" s="38">
        <f>'Food and Meals'!AK36</f>
        <v>0</v>
      </c>
      <c r="M350" s="38">
        <f>'Food and Meals'!AL36</f>
        <v>0</v>
      </c>
      <c r="N350" s="38">
        <f>'Food and Meals'!AM36</f>
        <v>0</v>
      </c>
      <c r="O350" s="38">
        <f>'Food and Meals'!AN36</f>
        <v>0</v>
      </c>
      <c r="P350" s="38">
        <f>'Food and Meals'!AO36</f>
        <v>0</v>
      </c>
      <c r="Q350" s="38">
        <f>'Food and Meals'!AP36</f>
        <v>0</v>
      </c>
      <c r="R350" s="38">
        <f>'Food and Meals'!AQ36</f>
        <v>0</v>
      </c>
      <c r="S350" s="38">
        <f>'Food and Meals'!AR36</f>
        <v>0</v>
      </c>
      <c r="T350" s="38">
        <f>'Food and Meals'!AS36</f>
        <v>0</v>
      </c>
      <c r="U350" s="38">
        <f>'Food and Meals'!AT36</f>
        <v>0</v>
      </c>
      <c r="V350" s="38">
        <f t="shared" si="6"/>
        <v>0</v>
      </c>
    </row>
    <row r="351" spans="1:22" x14ac:dyDescent="0.4">
      <c r="A351" t="str">
        <f>'Food and Meals'!AA40</f>
        <v>Budget</v>
      </c>
      <c r="B351" t="str">
        <f>'Food and Meals'!AB40</f>
        <v>7078-000000</v>
      </c>
      <c r="C351">
        <f>'Food and Meals'!AC40</f>
        <v>916</v>
      </c>
      <c r="D351" s="37" t="str">
        <f>'Food and Meals'!AD40</f>
        <v>035</v>
      </c>
      <c r="E351" s="37"/>
      <c r="H351">
        <f>'Food and Meals'!AG40</f>
        <v>110</v>
      </c>
      <c r="I351" t="str">
        <f>'Food and Meals'!AH40</f>
        <v>USD</v>
      </c>
      <c r="J351" s="38">
        <f>'Food and Meals'!AI40</f>
        <v>0</v>
      </c>
      <c r="K351" s="38">
        <f>'Food and Meals'!AJ40</f>
        <v>0</v>
      </c>
      <c r="L351" s="38">
        <f>'Food and Meals'!AK40</f>
        <v>0</v>
      </c>
      <c r="M351" s="38">
        <f>'Food and Meals'!AL40</f>
        <v>0</v>
      </c>
      <c r="N351" s="38">
        <f>'Food and Meals'!AM40</f>
        <v>0</v>
      </c>
      <c r="O351" s="38">
        <f>'Food and Meals'!AN40</f>
        <v>0</v>
      </c>
      <c r="P351" s="38">
        <f>'Food and Meals'!AO40</f>
        <v>0</v>
      </c>
      <c r="Q351" s="38">
        <f>'Food and Meals'!AP40</f>
        <v>0</v>
      </c>
      <c r="R351" s="38">
        <f>'Food and Meals'!AQ40</f>
        <v>0</v>
      </c>
      <c r="S351" s="38">
        <f>'Food and Meals'!AR40</f>
        <v>0</v>
      </c>
      <c r="T351" s="38">
        <f>'Food and Meals'!AS40</f>
        <v>0</v>
      </c>
      <c r="U351" s="38">
        <f>'Food and Meals'!AT40</f>
        <v>0</v>
      </c>
      <c r="V351" s="38">
        <f t="shared" si="6"/>
        <v>0</v>
      </c>
    </row>
    <row r="352" spans="1:22" x14ac:dyDescent="0.4">
      <c r="A352" t="str">
        <f>'Food and Meals'!AA41</f>
        <v>Budget</v>
      </c>
      <c r="B352" t="str">
        <f>'Food and Meals'!AB41</f>
        <v>7016-000000</v>
      </c>
      <c r="C352">
        <f>'Food and Meals'!AC41</f>
        <v>916</v>
      </c>
      <c r="D352" s="37" t="str">
        <f>'Food and Meals'!AD41</f>
        <v>035</v>
      </c>
      <c r="E352" s="37"/>
      <c r="H352">
        <f>'Food and Meals'!AG41</f>
        <v>110</v>
      </c>
      <c r="I352" t="str">
        <f>'Food and Meals'!AH41</f>
        <v>USD</v>
      </c>
      <c r="J352" s="38">
        <f>'Food and Meals'!AI41</f>
        <v>0</v>
      </c>
      <c r="K352" s="38">
        <f>'Food and Meals'!AJ41</f>
        <v>0</v>
      </c>
      <c r="L352" s="38">
        <f>'Food and Meals'!AK41</f>
        <v>0</v>
      </c>
      <c r="M352" s="38">
        <f>'Food and Meals'!AL41</f>
        <v>0</v>
      </c>
      <c r="N352" s="38">
        <f>'Food and Meals'!AM41</f>
        <v>0</v>
      </c>
      <c r="O352" s="38">
        <f>'Food and Meals'!AN41</f>
        <v>0</v>
      </c>
      <c r="P352" s="38">
        <f>'Food and Meals'!AO41</f>
        <v>0</v>
      </c>
      <c r="Q352" s="38">
        <f>'Food and Meals'!AP41</f>
        <v>0</v>
      </c>
      <c r="R352" s="38">
        <f>'Food and Meals'!AQ41</f>
        <v>0</v>
      </c>
      <c r="S352" s="38">
        <f>'Food and Meals'!AR41</f>
        <v>0</v>
      </c>
      <c r="T352" s="38">
        <f>'Food and Meals'!AS41</f>
        <v>0</v>
      </c>
      <c r="U352" s="38">
        <f>'Food and Meals'!AT41</f>
        <v>0</v>
      </c>
      <c r="V352" s="38">
        <f t="shared" si="6"/>
        <v>0</v>
      </c>
    </row>
    <row r="353" spans="1:22" x14ac:dyDescent="0.4">
      <c r="A353" t="str">
        <f>'Food and Meals'!AA45</f>
        <v>Budget</v>
      </c>
      <c r="B353" t="str">
        <f>'Food and Meals'!AB45</f>
        <v>7078-000000</v>
      </c>
      <c r="C353">
        <f>'Food and Meals'!AC45</f>
        <v>917</v>
      </c>
      <c r="D353" s="37" t="str">
        <f>'Food and Meals'!AD45</f>
        <v>035</v>
      </c>
      <c r="E353" s="37"/>
      <c r="H353">
        <f>'Food and Meals'!AG45</f>
        <v>110</v>
      </c>
      <c r="I353" t="str">
        <f>'Food and Meals'!AH45</f>
        <v>USD</v>
      </c>
      <c r="J353" s="38">
        <f>'Food and Meals'!AI45</f>
        <v>0</v>
      </c>
      <c r="K353" s="38">
        <f>'Food and Meals'!AJ45</f>
        <v>0</v>
      </c>
      <c r="L353" s="38">
        <f>'Food and Meals'!AK45</f>
        <v>0</v>
      </c>
      <c r="M353" s="38">
        <f>'Food and Meals'!AL45</f>
        <v>0</v>
      </c>
      <c r="N353" s="38">
        <f>'Food and Meals'!AM45</f>
        <v>0</v>
      </c>
      <c r="O353" s="38">
        <f>'Food and Meals'!AN45</f>
        <v>0</v>
      </c>
      <c r="P353" s="38">
        <f>'Food and Meals'!AO45</f>
        <v>0</v>
      </c>
      <c r="Q353" s="38">
        <f>'Food and Meals'!AP45</f>
        <v>0</v>
      </c>
      <c r="R353" s="38">
        <f>'Food and Meals'!AQ45</f>
        <v>0</v>
      </c>
      <c r="S353" s="38">
        <f>'Food and Meals'!AR45</f>
        <v>0</v>
      </c>
      <c r="T353" s="38">
        <f>'Food and Meals'!AS45</f>
        <v>0</v>
      </c>
      <c r="U353" s="38">
        <f>'Food and Meals'!AT45</f>
        <v>0</v>
      </c>
      <c r="V353" s="38">
        <f t="shared" si="6"/>
        <v>0</v>
      </c>
    </row>
    <row r="354" spans="1:22" x14ac:dyDescent="0.4">
      <c r="A354" t="str">
        <f>'Food and Meals'!AA46</f>
        <v>Budget</v>
      </c>
      <c r="B354" t="str">
        <f>'Food and Meals'!AB46</f>
        <v>7016-000000</v>
      </c>
      <c r="C354">
        <f>'Food and Meals'!AC46</f>
        <v>917</v>
      </c>
      <c r="D354" s="37" t="str">
        <f>'Food and Meals'!AD46</f>
        <v>035</v>
      </c>
      <c r="E354" s="37"/>
      <c r="H354">
        <f>'Food and Meals'!AG46</f>
        <v>110</v>
      </c>
      <c r="I354" t="str">
        <f>'Food and Meals'!AH46</f>
        <v>USD</v>
      </c>
      <c r="J354" s="38">
        <f>'Food and Meals'!AI46</f>
        <v>0</v>
      </c>
      <c r="K354" s="38">
        <f>'Food and Meals'!AJ46</f>
        <v>0</v>
      </c>
      <c r="L354" s="38">
        <f>'Food and Meals'!AK46</f>
        <v>0</v>
      </c>
      <c r="M354" s="38">
        <f>'Food and Meals'!AL46</f>
        <v>0</v>
      </c>
      <c r="N354" s="38">
        <f>'Food and Meals'!AM46</f>
        <v>0</v>
      </c>
      <c r="O354" s="38">
        <f>'Food and Meals'!AN46</f>
        <v>0</v>
      </c>
      <c r="P354" s="38">
        <f>'Food and Meals'!AO46</f>
        <v>0</v>
      </c>
      <c r="Q354" s="38">
        <f>'Food and Meals'!AP46</f>
        <v>0</v>
      </c>
      <c r="R354" s="38">
        <f>'Food and Meals'!AQ46</f>
        <v>0</v>
      </c>
      <c r="S354" s="38">
        <f>'Food and Meals'!AR46</f>
        <v>0</v>
      </c>
      <c r="T354" s="38">
        <f>'Food and Meals'!AS46</f>
        <v>0</v>
      </c>
      <c r="U354" s="38">
        <f>'Food and Meals'!AT46</f>
        <v>0</v>
      </c>
      <c r="V354" s="38">
        <f t="shared" si="6"/>
        <v>0</v>
      </c>
    </row>
    <row r="355" spans="1:22" x14ac:dyDescent="0.4">
      <c r="A355" t="str">
        <f>'Food and Meals'!AA50</f>
        <v>Budget</v>
      </c>
      <c r="B355" t="str">
        <f>'Food and Meals'!AB50</f>
        <v>7078-000000</v>
      </c>
      <c r="C355">
        <f>'Food and Meals'!AC50</f>
        <v>918</v>
      </c>
      <c r="D355" s="37" t="str">
        <f>'Food and Meals'!AD50</f>
        <v>035</v>
      </c>
      <c r="E355" s="37"/>
      <c r="H355">
        <f>'Food and Meals'!AG50</f>
        <v>110</v>
      </c>
      <c r="I355" t="str">
        <f>'Food and Meals'!AH50</f>
        <v>USD</v>
      </c>
      <c r="J355" s="38">
        <f>'Food and Meals'!AI50</f>
        <v>0</v>
      </c>
      <c r="K355" s="38">
        <f>'Food and Meals'!AJ50</f>
        <v>0</v>
      </c>
      <c r="L355" s="38">
        <f>'Food and Meals'!AK50</f>
        <v>0</v>
      </c>
      <c r="M355" s="38">
        <f>'Food and Meals'!AL50</f>
        <v>0</v>
      </c>
      <c r="N355" s="38">
        <f>'Food and Meals'!AM50</f>
        <v>0</v>
      </c>
      <c r="O355" s="38">
        <f>'Food and Meals'!AN50</f>
        <v>0</v>
      </c>
      <c r="P355" s="38">
        <f>'Food and Meals'!AO50</f>
        <v>0</v>
      </c>
      <c r="Q355" s="38">
        <f>'Food and Meals'!AP50</f>
        <v>0</v>
      </c>
      <c r="R355" s="38">
        <f>'Food and Meals'!AQ50</f>
        <v>0</v>
      </c>
      <c r="S355" s="38">
        <f>'Food and Meals'!AR50</f>
        <v>0</v>
      </c>
      <c r="T355" s="38">
        <f>'Food and Meals'!AS50</f>
        <v>0</v>
      </c>
      <c r="U355" s="38">
        <f>'Food and Meals'!AT50</f>
        <v>0</v>
      </c>
      <c r="V355" s="38">
        <f t="shared" si="6"/>
        <v>0</v>
      </c>
    </row>
    <row r="356" spans="1:22" x14ac:dyDescent="0.4">
      <c r="A356" t="str">
        <f>'Food and Meals'!AA51</f>
        <v>Budget</v>
      </c>
      <c r="B356" t="str">
        <f>'Food and Meals'!AB51</f>
        <v>7016-000000</v>
      </c>
      <c r="C356">
        <f>'Food and Meals'!AC51</f>
        <v>918</v>
      </c>
      <c r="D356" s="37" t="str">
        <f>'Food and Meals'!AD51</f>
        <v>035</v>
      </c>
      <c r="E356" s="37"/>
      <c r="H356">
        <f>'Food and Meals'!AG51</f>
        <v>110</v>
      </c>
      <c r="I356" t="str">
        <f>'Food and Meals'!AH51</f>
        <v>USD</v>
      </c>
      <c r="J356" s="38">
        <f>'Food and Meals'!AI51</f>
        <v>0</v>
      </c>
      <c r="K356" s="38">
        <f>'Food and Meals'!AJ51</f>
        <v>0</v>
      </c>
      <c r="L356" s="38">
        <f>'Food and Meals'!AK51</f>
        <v>0</v>
      </c>
      <c r="M356" s="38">
        <f>'Food and Meals'!AL51</f>
        <v>0</v>
      </c>
      <c r="N356" s="38">
        <f>'Food and Meals'!AM51</f>
        <v>0</v>
      </c>
      <c r="O356" s="38">
        <f>'Food and Meals'!AN51</f>
        <v>0</v>
      </c>
      <c r="P356" s="38">
        <f>'Food and Meals'!AO51</f>
        <v>0</v>
      </c>
      <c r="Q356" s="38">
        <f>'Food and Meals'!AP51</f>
        <v>0</v>
      </c>
      <c r="R356" s="38">
        <f>'Food and Meals'!AQ51</f>
        <v>0</v>
      </c>
      <c r="S356" s="38">
        <f>'Food and Meals'!AR51</f>
        <v>0</v>
      </c>
      <c r="T356" s="38">
        <f>'Food and Meals'!AS51</f>
        <v>0</v>
      </c>
      <c r="U356" s="38">
        <f>'Food and Meals'!AT51</f>
        <v>0</v>
      </c>
      <c r="V356" s="38">
        <f t="shared" si="6"/>
        <v>0</v>
      </c>
    </row>
    <row r="357" spans="1:22" x14ac:dyDescent="0.4">
      <c r="A357" t="str">
        <f>'Food and Meals'!AA55</f>
        <v>Budget</v>
      </c>
      <c r="B357" t="str">
        <f>'Food and Meals'!AB55</f>
        <v>7078-000000</v>
      </c>
      <c r="C357">
        <f>'Food and Meals'!AC55</f>
        <v>919</v>
      </c>
      <c r="D357" s="37" t="str">
        <f>'Food and Meals'!AD55</f>
        <v>035</v>
      </c>
      <c r="E357" s="37"/>
      <c r="H357">
        <f>'Food and Meals'!AG55</f>
        <v>110</v>
      </c>
      <c r="I357" t="str">
        <f>'Food and Meals'!AH55</f>
        <v>USD</v>
      </c>
      <c r="J357" s="38">
        <f>'Food and Meals'!AI55</f>
        <v>0</v>
      </c>
      <c r="K357" s="38">
        <f>'Food and Meals'!AJ55</f>
        <v>0</v>
      </c>
      <c r="L357" s="38">
        <f>'Food and Meals'!AK55</f>
        <v>0</v>
      </c>
      <c r="M357" s="38">
        <f>'Food and Meals'!AL55</f>
        <v>0</v>
      </c>
      <c r="N357" s="38">
        <f>'Food and Meals'!AM55</f>
        <v>0</v>
      </c>
      <c r="O357" s="38">
        <f>'Food and Meals'!AN55</f>
        <v>0</v>
      </c>
      <c r="P357" s="38">
        <f>'Food and Meals'!AO55</f>
        <v>0</v>
      </c>
      <c r="Q357" s="38">
        <f>'Food and Meals'!AP55</f>
        <v>0</v>
      </c>
      <c r="R357" s="38">
        <f>'Food and Meals'!AQ55</f>
        <v>0</v>
      </c>
      <c r="S357" s="38">
        <f>'Food and Meals'!AR55</f>
        <v>0</v>
      </c>
      <c r="T357" s="38">
        <f>'Food and Meals'!AS55</f>
        <v>0</v>
      </c>
      <c r="U357" s="38">
        <f>'Food and Meals'!AT55</f>
        <v>0</v>
      </c>
      <c r="V357" s="38">
        <f t="shared" si="6"/>
        <v>0</v>
      </c>
    </row>
    <row r="358" spans="1:22" x14ac:dyDescent="0.4">
      <c r="A358" t="str">
        <f>'Food and Meals'!AA56</f>
        <v>Budget</v>
      </c>
      <c r="B358" t="str">
        <f>'Food and Meals'!AB56</f>
        <v>7016-000000</v>
      </c>
      <c r="C358">
        <f>'Food and Meals'!AC56</f>
        <v>919</v>
      </c>
      <c r="D358" s="37" t="str">
        <f>'Food and Meals'!AD56</f>
        <v>035</v>
      </c>
      <c r="E358" s="37"/>
      <c r="H358">
        <f>'Food and Meals'!AG56</f>
        <v>110</v>
      </c>
      <c r="I358" t="str">
        <f>'Food and Meals'!AH56</f>
        <v>USD</v>
      </c>
      <c r="J358" s="38">
        <f>'Food and Meals'!AI56</f>
        <v>0</v>
      </c>
      <c r="K358" s="38">
        <f>'Food and Meals'!AJ56</f>
        <v>0</v>
      </c>
      <c r="L358" s="38">
        <f>'Food and Meals'!AK56</f>
        <v>0</v>
      </c>
      <c r="M358" s="38">
        <f>'Food and Meals'!AL56</f>
        <v>0</v>
      </c>
      <c r="N358" s="38">
        <f>'Food and Meals'!AM56</f>
        <v>0</v>
      </c>
      <c r="O358" s="38">
        <f>'Food and Meals'!AN56</f>
        <v>0</v>
      </c>
      <c r="P358" s="38">
        <f>'Food and Meals'!AO56</f>
        <v>0</v>
      </c>
      <c r="Q358" s="38">
        <f>'Food and Meals'!AP56</f>
        <v>0</v>
      </c>
      <c r="R358" s="38">
        <f>'Food and Meals'!AQ56</f>
        <v>0</v>
      </c>
      <c r="S358" s="38">
        <f>'Food and Meals'!AR56</f>
        <v>0</v>
      </c>
      <c r="T358" s="38">
        <f>'Food and Meals'!AS56</f>
        <v>0</v>
      </c>
      <c r="U358" s="38">
        <f>'Food and Meals'!AT56</f>
        <v>0</v>
      </c>
      <c r="V358" s="38">
        <f t="shared" si="6"/>
        <v>0</v>
      </c>
    </row>
    <row r="359" spans="1:22" x14ac:dyDescent="0.4">
      <c r="A359" t="str">
        <f>'Food and Meals'!AA60</f>
        <v>Budget</v>
      </c>
      <c r="B359" t="str">
        <f>'Food and Meals'!AB60</f>
        <v>7078-000000</v>
      </c>
      <c r="C359">
        <f>'Food and Meals'!AC60</f>
        <v>920</v>
      </c>
      <c r="D359" s="37" t="str">
        <f>'Food and Meals'!AD60</f>
        <v>035</v>
      </c>
      <c r="E359" s="37"/>
      <c r="H359">
        <f>'Food and Meals'!AG60</f>
        <v>110</v>
      </c>
      <c r="I359" t="str">
        <f>'Food and Meals'!AH60</f>
        <v>USD</v>
      </c>
      <c r="J359" s="38">
        <f>'Food and Meals'!AI60</f>
        <v>0</v>
      </c>
      <c r="K359" s="38">
        <f>'Food and Meals'!AJ60</f>
        <v>0</v>
      </c>
      <c r="L359" s="38">
        <f>'Food and Meals'!AK60</f>
        <v>0</v>
      </c>
      <c r="M359" s="38">
        <f>'Food and Meals'!AL60</f>
        <v>0</v>
      </c>
      <c r="N359" s="38">
        <f>'Food and Meals'!AM60</f>
        <v>0</v>
      </c>
      <c r="O359" s="38">
        <f>'Food and Meals'!AN60</f>
        <v>0</v>
      </c>
      <c r="P359" s="38">
        <f>'Food and Meals'!AO60</f>
        <v>0</v>
      </c>
      <c r="Q359" s="38">
        <f>'Food and Meals'!AP60</f>
        <v>0</v>
      </c>
      <c r="R359" s="38">
        <f>'Food and Meals'!AQ60</f>
        <v>0</v>
      </c>
      <c r="S359" s="38">
        <f>'Food and Meals'!AR60</f>
        <v>0</v>
      </c>
      <c r="T359" s="38">
        <f>'Food and Meals'!AS60</f>
        <v>0</v>
      </c>
      <c r="U359" s="38">
        <f>'Food and Meals'!AT60</f>
        <v>0</v>
      </c>
      <c r="V359" s="38">
        <f t="shared" si="6"/>
        <v>0</v>
      </c>
    </row>
    <row r="360" spans="1:22" x14ac:dyDescent="0.4">
      <c r="A360" t="str">
        <f>'Food and Meals'!AA61</f>
        <v>Budget</v>
      </c>
      <c r="B360" t="str">
        <f>'Food and Meals'!AB61</f>
        <v>7016-000000</v>
      </c>
      <c r="C360">
        <f>'Food and Meals'!AC61</f>
        <v>920</v>
      </c>
      <c r="D360" s="37" t="str">
        <f>'Food and Meals'!AD61</f>
        <v>035</v>
      </c>
      <c r="E360" s="37"/>
      <c r="H360">
        <f>'Food and Meals'!AG61</f>
        <v>110</v>
      </c>
      <c r="I360" t="str">
        <f>'Food and Meals'!AH61</f>
        <v>USD</v>
      </c>
      <c r="J360" s="38">
        <f>'Food and Meals'!AI61</f>
        <v>0</v>
      </c>
      <c r="K360" s="38">
        <f>'Food and Meals'!AJ61</f>
        <v>0</v>
      </c>
      <c r="L360" s="38">
        <f>'Food and Meals'!AK61</f>
        <v>0</v>
      </c>
      <c r="M360" s="38">
        <f>'Food and Meals'!AL61</f>
        <v>0</v>
      </c>
      <c r="N360" s="38">
        <f>'Food and Meals'!AM61</f>
        <v>0</v>
      </c>
      <c r="O360" s="38">
        <f>'Food and Meals'!AN61</f>
        <v>0</v>
      </c>
      <c r="P360" s="38">
        <f>'Food and Meals'!AO61</f>
        <v>0</v>
      </c>
      <c r="Q360" s="38">
        <f>'Food and Meals'!AP61</f>
        <v>0</v>
      </c>
      <c r="R360" s="38">
        <f>'Food and Meals'!AQ61</f>
        <v>0</v>
      </c>
      <c r="S360" s="38">
        <f>'Food and Meals'!AR61</f>
        <v>0</v>
      </c>
      <c r="T360" s="38">
        <f>'Food and Meals'!AS61</f>
        <v>0</v>
      </c>
      <c r="U360" s="38">
        <f>'Food and Meals'!AT61</f>
        <v>0</v>
      </c>
      <c r="V360" s="38">
        <f t="shared" si="6"/>
        <v>0</v>
      </c>
    </row>
    <row r="361" spans="1:22" x14ac:dyDescent="0.4">
      <c r="A361" t="str">
        <f>'Food and Meals'!AA65</f>
        <v>Budget</v>
      </c>
      <c r="B361" t="str">
        <f>'Food and Meals'!AB65</f>
        <v>7078-000000</v>
      </c>
      <c r="C361">
        <f>'Food and Meals'!AC65</f>
        <v>921</v>
      </c>
      <c r="D361" s="37" t="str">
        <f>'Food and Meals'!AD65</f>
        <v>035</v>
      </c>
      <c r="E361" s="37"/>
      <c r="H361">
        <f>'Food and Meals'!AG65</f>
        <v>110</v>
      </c>
      <c r="I361" t="str">
        <f>'Food and Meals'!AH65</f>
        <v>USD</v>
      </c>
      <c r="J361" s="38">
        <f>'Food and Meals'!AI65</f>
        <v>0</v>
      </c>
      <c r="K361" s="38">
        <f>'Food and Meals'!AJ65</f>
        <v>0</v>
      </c>
      <c r="L361" s="38">
        <f>'Food and Meals'!AK65</f>
        <v>0</v>
      </c>
      <c r="M361" s="38">
        <f>'Food and Meals'!AL65</f>
        <v>0</v>
      </c>
      <c r="N361" s="38">
        <f>'Food and Meals'!AM65</f>
        <v>0</v>
      </c>
      <c r="O361" s="38">
        <f>'Food and Meals'!AN65</f>
        <v>0</v>
      </c>
      <c r="P361" s="38">
        <f>'Food and Meals'!AO65</f>
        <v>0</v>
      </c>
      <c r="Q361" s="38">
        <f>'Food and Meals'!AP65</f>
        <v>0</v>
      </c>
      <c r="R361" s="38">
        <f>'Food and Meals'!AQ65</f>
        <v>0</v>
      </c>
      <c r="S361" s="38">
        <f>'Food and Meals'!AR65</f>
        <v>0</v>
      </c>
      <c r="T361" s="38">
        <f>'Food and Meals'!AS65</f>
        <v>0</v>
      </c>
      <c r="U361" s="38">
        <f>'Food and Meals'!AT65</f>
        <v>0</v>
      </c>
      <c r="V361" s="38">
        <f t="shared" si="6"/>
        <v>0</v>
      </c>
    </row>
    <row r="362" spans="1:22" x14ac:dyDescent="0.4">
      <c r="A362" t="str">
        <f>'Food and Meals'!AA66</f>
        <v>Budget</v>
      </c>
      <c r="B362" t="str">
        <f>'Food and Meals'!AB66</f>
        <v>7016-000000</v>
      </c>
      <c r="C362">
        <f>'Food and Meals'!AC66</f>
        <v>921</v>
      </c>
      <c r="D362" s="37" t="str">
        <f>'Food and Meals'!AD66</f>
        <v>035</v>
      </c>
      <c r="E362" s="37"/>
      <c r="H362">
        <f>'Food and Meals'!AG66</f>
        <v>110</v>
      </c>
      <c r="I362" t="str">
        <f>'Food and Meals'!AH66</f>
        <v>USD</v>
      </c>
      <c r="J362" s="38">
        <f>'Food and Meals'!AI66</f>
        <v>0</v>
      </c>
      <c r="K362" s="38">
        <f>'Food and Meals'!AJ66</f>
        <v>0</v>
      </c>
      <c r="L362" s="38">
        <f>'Food and Meals'!AK66</f>
        <v>0</v>
      </c>
      <c r="M362" s="38">
        <f>'Food and Meals'!AL66</f>
        <v>0</v>
      </c>
      <c r="N362" s="38">
        <f>'Food and Meals'!AM66</f>
        <v>0</v>
      </c>
      <c r="O362" s="38">
        <f>'Food and Meals'!AN66</f>
        <v>0</v>
      </c>
      <c r="P362" s="38">
        <f>'Food and Meals'!AO66</f>
        <v>0</v>
      </c>
      <c r="Q362" s="38">
        <f>'Food and Meals'!AP66</f>
        <v>0</v>
      </c>
      <c r="R362" s="38">
        <f>'Food and Meals'!AQ66</f>
        <v>0</v>
      </c>
      <c r="S362" s="38">
        <f>'Food and Meals'!AR66</f>
        <v>0</v>
      </c>
      <c r="T362" s="38">
        <f>'Food and Meals'!AS66</f>
        <v>0</v>
      </c>
      <c r="U362" s="38">
        <f>'Food and Meals'!AT66</f>
        <v>0</v>
      </c>
      <c r="V362" s="38">
        <f t="shared" si="6"/>
        <v>0</v>
      </c>
    </row>
    <row r="363" spans="1:22" x14ac:dyDescent="0.4">
      <c r="A363" t="str">
        <f>'Food and Meals'!AA70</f>
        <v>Budget</v>
      </c>
      <c r="B363" t="str">
        <f>'Food and Meals'!AB70</f>
        <v>7078-000000</v>
      </c>
      <c r="C363">
        <f>'Food and Meals'!AC70</f>
        <v>922</v>
      </c>
      <c r="D363" s="37" t="str">
        <f>'Food and Meals'!AD70</f>
        <v>035</v>
      </c>
      <c r="E363" s="37"/>
      <c r="H363">
        <f>'Food and Meals'!AG70</f>
        <v>110</v>
      </c>
      <c r="I363" t="str">
        <f>'Food and Meals'!AH70</f>
        <v>USD</v>
      </c>
      <c r="J363" s="38">
        <f>'Food and Meals'!AI70</f>
        <v>0</v>
      </c>
      <c r="K363" s="38">
        <f>'Food and Meals'!AJ70</f>
        <v>0</v>
      </c>
      <c r="L363" s="38">
        <f>'Food and Meals'!AK70</f>
        <v>0</v>
      </c>
      <c r="M363" s="38">
        <f>'Food and Meals'!AL70</f>
        <v>600</v>
      </c>
      <c r="N363" s="38">
        <f>'Food and Meals'!AM70</f>
        <v>0</v>
      </c>
      <c r="O363" s="38">
        <f>'Food and Meals'!AN70</f>
        <v>0</v>
      </c>
      <c r="P363" s="38">
        <f>'Food and Meals'!AO70</f>
        <v>0</v>
      </c>
      <c r="Q363" s="38">
        <f>'Food and Meals'!AP70</f>
        <v>600</v>
      </c>
      <c r="R363" s="38">
        <f>'Food and Meals'!AQ70</f>
        <v>300</v>
      </c>
      <c r="S363" s="38">
        <f>'Food and Meals'!AR70</f>
        <v>0</v>
      </c>
      <c r="T363" s="38">
        <f>'Food and Meals'!AS70</f>
        <v>0</v>
      </c>
      <c r="U363" s="38">
        <f>'Food and Meals'!AT70</f>
        <v>0</v>
      </c>
      <c r="V363" s="38">
        <f t="shared" si="6"/>
        <v>1500</v>
      </c>
    </row>
    <row r="364" spans="1:22" x14ac:dyDescent="0.4">
      <c r="A364" t="str">
        <f>'Food and Meals'!AA71</f>
        <v>Budget</v>
      </c>
      <c r="B364" t="str">
        <f>'Food and Meals'!AB71</f>
        <v>7016-000000</v>
      </c>
      <c r="C364">
        <f>'Food and Meals'!AC71</f>
        <v>922</v>
      </c>
      <c r="D364" s="37" t="str">
        <f>'Food and Meals'!AD71</f>
        <v>035</v>
      </c>
      <c r="E364" s="37"/>
      <c r="H364">
        <f>'Food and Meals'!AG71</f>
        <v>110</v>
      </c>
      <c r="I364" t="str">
        <f>'Food and Meals'!AH71</f>
        <v>USD</v>
      </c>
      <c r="J364" s="38">
        <f>'Food and Meals'!AI71</f>
        <v>0</v>
      </c>
      <c r="K364" s="38">
        <f>'Food and Meals'!AJ71</f>
        <v>0</v>
      </c>
      <c r="L364" s="38">
        <f>'Food and Meals'!AK71</f>
        <v>0</v>
      </c>
      <c r="M364" s="38">
        <f>'Food and Meals'!AL71</f>
        <v>0</v>
      </c>
      <c r="N364" s="38">
        <f>'Food and Meals'!AM71</f>
        <v>0</v>
      </c>
      <c r="O364" s="38">
        <f>'Food and Meals'!AN71</f>
        <v>0</v>
      </c>
      <c r="P364" s="38">
        <f>'Food and Meals'!AO71</f>
        <v>0</v>
      </c>
      <c r="Q364" s="38">
        <f>'Food and Meals'!AP71</f>
        <v>0</v>
      </c>
      <c r="R364" s="38">
        <f>'Food and Meals'!AQ71</f>
        <v>0</v>
      </c>
      <c r="S364" s="38">
        <f>'Food and Meals'!AR71</f>
        <v>0</v>
      </c>
      <c r="T364" s="38">
        <f>'Food and Meals'!AS71</f>
        <v>0</v>
      </c>
      <c r="U364" s="38">
        <f>'Food and Meals'!AT71</f>
        <v>0</v>
      </c>
      <c r="V364" s="38">
        <f t="shared" si="6"/>
        <v>0</v>
      </c>
    </row>
    <row r="365" spans="1:22" x14ac:dyDescent="0.4">
      <c r="A365" t="str">
        <f>Travel!AA10</f>
        <v>Budget</v>
      </c>
      <c r="B365" t="str">
        <f>Travel!AB10</f>
        <v>7056-000000</v>
      </c>
      <c r="C365">
        <f>Travel!AC10</f>
        <v>951</v>
      </c>
      <c r="D365" s="37" t="str">
        <f>Travel!AD10</f>
        <v>035</v>
      </c>
      <c r="E365" s="37"/>
      <c r="H365">
        <f>Travel!AG10</f>
        <v>110</v>
      </c>
      <c r="I365" t="str">
        <f>Travel!AH10</f>
        <v>USD</v>
      </c>
      <c r="J365" s="38">
        <f>Travel!AI10</f>
        <v>0</v>
      </c>
      <c r="K365" s="38">
        <f>Travel!AJ10</f>
        <v>100</v>
      </c>
      <c r="L365" s="38">
        <f>Travel!AK10</f>
        <v>0</v>
      </c>
      <c r="M365" s="38">
        <f>Travel!AL10</f>
        <v>0</v>
      </c>
      <c r="N365" s="38">
        <f>Travel!AM10</f>
        <v>0</v>
      </c>
      <c r="O365" s="38">
        <f>Travel!AN10</f>
        <v>0</v>
      </c>
      <c r="P365" s="38">
        <f>Travel!AO10</f>
        <v>0</v>
      </c>
      <c r="Q365" s="38">
        <f>Travel!AP10</f>
        <v>0</v>
      </c>
      <c r="R365" s="38">
        <f>Travel!AQ10</f>
        <v>0</v>
      </c>
      <c r="S365" s="38">
        <f>Travel!AR10</f>
        <v>0</v>
      </c>
      <c r="T365" s="38">
        <f>Travel!AS10</f>
        <v>0</v>
      </c>
      <c r="U365" s="38">
        <f>Travel!AT10</f>
        <v>0</v>
      </c>
      <c r="V365" s="38">
        <f t="shared" si="6"/>
        <v>100</v>
      </c>
    </row>
    <row r="366" spans="1:22" x14ac:dyDescent="0.4">
      <c r="A366" t="str">
        <f>Travel!AA11</f>
        <v>Budget</v>
      </c>
      <c r="B366" t="str">
        <f>Travel!AB11</f>
        <v>7060-000000</v>
      </c>
      <c r="C366">
        <f>Travel!AC11</f>
        <v>951</v>
      </c>
      <c r="D366" s="37" t="str">
        <f>Travel!AD11</f>
        <v>035</v>
      </c>
      <c r="E366" s="37"/>
      <c r="H366">
        <f>Travel!AG11</f>
        <v>110</v>
      </c>
      <c r="I366" t="str">
        <f>Travel!AH11</f>
        <v>USD</v>
      </c>
      <c r="J366" s="38">
        <f>Travel!AI11</f>
        <v>0</v>
      </c>
      <c r="K366" s="38">
        <f>Travel!AJ11</f>
        <v>0</v>
      </c>
      <c r="L366" s="38">
        <f>Travel!AK11</f>
        <v>0</v>
      </c>
      <c r="M366" s="38">
        <f>Travel!AL11</f>
        <v>0</v>
      </c>
      <c r="N366" s="38">
        <f>Travel!AM11</f>
        <v>0</v>
      </c>
      <c r="O366" s="38">
        <f>Travel!AN11</f>
        <v>0</v>
      </c>
      <c r="P366" s="38">
        <f>Travel!AO11</f>
        <v>0</v>
      </c>
      <c r="Q366" s="38">
        <f>Travel!AP11</f>
        <v>0</v>
      </c>
      <c r="R366" s="38">
        <f>Travel!AQ11</f>
        <v>0</v>
      </c>
      <c r="S366" s="38">
        <f>Travel!AR11</f>
        <v>0</v>
      </c>
      <c r="T366" s="38">
        <f>Travel!AS11</f>
        <v>0</v>
      </c>
      <c r="U366" s="38">
        <f>Travel!AT11</f>
        <v>0</v>
      </c>
      <c r="V366" s="38">
        <f t="shared" si="6"/>
        <v>0</v>
      </c>
    </row>
    <row r="367" spans="1:22" x14ac:dyDescent="0.4">
      <c r="A367" t="str">
        <f>Travel!AA12</f>
        <v>Budget</v>
      </c>
      <c r="B367" t="str">
        <f>Travel!AB12</f>
        <v>7062-000000</v>
      </c>
      <c r="C367">
        <f>Travel!AC12</f>
        <v>951</v>
      </c>
      <c r="D367" s="37" t="str">
        <f>Travel!AD12</f>
        <v>035</v>
      </c>
      <c r="E367" s="37"/>
      <c r="H367">
        <f>Travel!AG12</f>
        <v>110</v>
      </c>
      <c r="I367" t="str">
        <f>Travel!AH12</f>
        <v>USD</v>
      </c>
      <c r="J367" s="38">
        <f>Travel!AI12</f>
        <v>17</v>
      </c>
      <c r="K367" s="38">
        <f>Travel!AJ12</f>
        <v>17</v>
      </c>
      <c r="L367" s="38">
        <f>Travel!AK12</f>
        <v>17</v>
      </c>
      <c r="M367" s="38">
        <f>Travel!AL12</f>
        <v>17</v>
      </c>
      <c r="N367" s="38">
        <f>Travel!AM12</f>
        <v>17</v>
      </c>
      <c r="O367" s="38">
        <f>Travel!AN12</f>
        <v>17</v>
      </c>
      <c r="P367" s="38">
        <f>Travel!AO12</f>
        <v>17</v>
      </c>
      <c r="Q367" s="38">
        <f>Travel!AP12</f>
        <v>17</v>
      </c>
      <c r="R367" s="38">
        <f>Travel!AQ12</f>
        <v>17</v>
      </c>
      <c r="S367" s="38">
        <f>Travel!AR12</f>
        <v>17</v>
      </c>
      <c r="T367" s="38">
        <f>Travel!AS12</f>
        <v>17</v>
      </c>
      <c r="U367" s="38">
        <f>Travel!AT12</f>
        <v>17</v>
      </c>
      <c r="V367" s="38">
        <f t="shared" si="6"/>
        <v>204</v>
      </c>
    </row>
    <row r="368" spans="1:22" x14ac:dyDescent="0.4">
      <c r="A368" t="str">
        <f>Travel!AA13</f>
        <v>Budget</v>
      </c>
      <c r="B368" t="str">
        <f>Travel!AB13</f>
        <v>7064-000000</v>
      </c>
      <c r="C368">
        <f>Travel!AC13</f>
        <v>951</v>
      </c>
      <c r="D368" s="37" t="str">
        <f>Travel!AD13</f>
        <v>035</v>
      </c>
      <c r="E368" s="37"/>
      <c r="H368">
        <f>Travel!AG13</f>
        <v>110</v>
      </c>
      <c r="I368" t="str">
        <f>Travel!AH13</f>
        <v>USD</v>
      </c>
      <c r="J368" s="38">
        <f>Travel!AI13</f>
        <v>0</v>
      </c>
      <c r="K368" s="38">
        <f>Travel!AJ13</f>
        <v>50</v>
      </c>
      <c r="L368" s="38">
        <f>Travel!AK13</f>
        <v>0</v>
      </c>
      <c r="M368" s="38">
        <f>Travel!AL13</f>
        <v>0</v>
      </c>
      <c r="N368" s="38">
        <f>Travel!AM13</f>
        <v>0</v>
      </c>
      <c r="O368" s="38">
        <f>Travel!AN13</f>
        <v>0</v>
      </c>
      <c r="P368" s="38">
        <f>Travel!AO13</f>
        <v>50</v>
      </c>
      <c r="Q368" s="38">
        <f>Travel!AP13</f>
        <v>0</v>
      </c>
      <c r="R368" s="38">
        <f>Travel!AQ13</f>
        <v>0</v>
      </c>
      <c r="S368" s="38">
        <f>Travel!AR13</f>
        <v>0</v>
      </c>
      <c r="T368" s="38">
        <f>Travel!AS13</f>
        <v>0</v>
      </c>
      <c r="U368" s="38">
        <f>Travel!AT13</f>
        <v>0</v>
      </c>
      <c r="V368" s="38">
        <f t="shared" si="6"/>
        <v>100</v>
      </c>
    </row>
    <row r="369" spans="1:22" x14ac:dyDescent="0.4">
      <c r="A369" t="str">
        <f>Travel!AA14</f>
        <v>Budget</v>
      </c>
      <c r="B369" t="str">
        <f>Travel!AB14</f>
        <v>7066-000000</v>
      </c>
      <c r="C369">
        <f>Travel!AC14</f>
        <v>951</v>
      </c>
      <c r="D369" s="37" t="str">
        <f>Travel!AD14</f>
        <v>035</v>
      </c>
      <c r="E369" s="37"/>
      <c r="H369">
        <f>Travel!AG14</f>
        <v>110</v>
      </c>
      <c r="I369" t="str">
        <f>Travel!AH14</f>
        <v>USD</v>
      </c>
      <c r="J369" s="38">
        <f>Travel!AI14</f>
        <v>0</v>
      </c>
      <c r="K369" s="38">
        <f>Travel!AJ14</f>
        <v>0</v>
      </c>
      <c r="L369" s="38">
        <f>Travel!AK14</f>
        <v>0</v>
      </c>
      <c r="M369" s="38">
        <f>Travel!AL14</f>
        <v>0</v>
      </c>
      <c r="N369" s="38">
        <f>Travel!AM14</f>
        <v>0</v>
      </c>
      <c r="O369" s="38">
        <f>Travel!AN14</f>
        <v>0</v>
      </c>
      <c r="P369" s="38">
        <f>Travel!AO14</f>
        <v>0</v>
      </c>
      <c r="Q369" s="38">
        <f>Travel!AP14</f>
        <v>0</v>
      </c>
      <c r="R369" s="38">
        <f>Travel!AQ14</f>
        <v>0</v>
      </c>
      <c r="S369" s="38">
        <f>Travel!AR14</f>
        <v>0</v>
      </c>
      <c r="T369" s="38">
        <f>Travel!AS14</f>
        <v>0</v>
      </c>
      <c r="U369" s="38">
        <f>Travel!AT14</f>
        <v>0</v>
      </c>
      <c r="V369" s="38">
        <f t="shared" si="6"/>
        <v>0</v>
      </c>
    </row>
    <row r="370" spans="1:22" x14ac:dyDescent="0.4">
      <c r="A370" t="str">
        <f>Travel!AA15</f>
        <v>Budget</v>
      </c>
      <c r="B370" t="str">
        <f>Travel!AB15</f>
        <v>7068-000000</v>
      </c>
      <c r="C370">
        <f>Travel!AC15</f>
        <v>951</v>
      </c>
      <c r="D370" s="37" t="str">
        <f>Travel!AD15</f>
        <v>035</v>
      </c>
      <c r="E370" s="37"/>
      <c r="H370">
        <f>Travel!AG15</f>
        <v>110</v>
      </c>
      <c r="I370" t="str">
        <f>Travel!AH15</f>
        <v>USD</v>
      </c>
      <c r="J370" s="38">
        <f>Travel!AI15</f>
        <v>0</v>
      </c>
      <c r="K370" s="38">
        <f>Travel!AJ15</f>
        <v>0</v>
      </c>
      <c r="L370" s="38">
        <f>Travel!AK15</f>
        <v>0</v>
      </c>
      <c r="M370" s="38">
        <f>Travel!AL15</f>
        <v>0</v>
      </c>
      <c r="N370" s="38">
        <f>Travel!AM15</f>
        <v>0</v>
      </c>
      <c r="O370" s="38">
        <f>Travel!AN15</f>
        <v>0</v>
      </c>
      <c r="P370" s="38">
        <f>Travel!AO15</f>
        <v>0</v>
      </c>
      <c r="Q370" s="38">
        <f>Travel!AP15</f>
        <v>0</v>
      </c>
      <c r="R370" s="38">
        <f>Travel!AQ15</f>
        <v>0</v>
      </c>
      <c r="S370" s="38">
        <f>Travel!AR15</f>
        <v>0</v>
      </c>
      <c r="T370" s="38">
        <f>Travel!AS15</f>
        <v>0</v>
      </c>
      <c r="U370" s="38">
        <f>Travel!AT15</f>
        <v>0</v>
      </c>
      <c r="V370" s="38">
        <f t="shared" si="6"/>
        <v>0</v>
      </c>
    </row>
    <row r="371" spans="1:22" x14ac:dyDescent="0.4">
      <c r="A371" t="str">
        <f>Travel!AA16</f>
        <v>Budget</v>
      </c>
      <c r="B371" t="str">
        <f>Travel!AB16</f>
        <v>7072-000000</v>
      </c>
      <c r="C371">
        <f>Travel!AC16</f>
        <v>951</v>
      </c>
      <c r="D371" s="37" t="str">
        <f>Travel!AD16</f>
        <v>035</v>
      </c>
      <c r="E371" s="37"/>
      <c r="H371">
        <f>Travel!AG16</f>
        <v>110</v>
      </c>
      <c r="I371" t="str">
        <f>Travel!AH16</f>
        <v>USD</v>
      </c>
      <c r="J371" s="38">
        <f>Travel!AI16</f>
        <v>0</v>
      </c>
      <c r="K371" s="38">
        <f>Travel!AJ16</f>
        <v>0</v>
      </c>
      <c r="L371" s="38">
        <f>Travel!AK16</f>
        <v>0</v>
      </c>
      <c r="M371" s="38">
        <f>Travel!AL16</f>
        <v>0</v>
      </c>
      <c r="N371" s="38">
        <f>Travel!AM16</f>
        <v>0</v>
      </c>
      <c r="O371" s="38">
        <f>Travel!AN16</f>
        <v>0</v>
      </c>
      <c r="P371" s="38">
        <f>Travel!AO16</f>
        <v>0</v>
      </c>
      <c r="Q371" s="38">
        <f>Travel!AP16</f>
        <v>0</v>
      </c>
      <c r="R371" s="38">
        <f>Travel!AQ16</f>
        <v>0</v>
      </c>
      <c r="S371" s="38">
        <f>Travel!AR16</f>
        <v>0</v>
      </c>
      <c r="T371" s="38">
        <f>Travel!AS16</f>
        <v>0</v>
      </c>
      <c r="U371" s="38">
        <f>Travel!AT16</f>
        <v>0</v>
      </c>
      <c r="V371" s="38">
        <f t="shared" si="6"/>
        <v>0</v>
      </c>
    </row>
    <row r="372" spans="1:22" x14ac:dyDescent="0.4">
      <c r="A372" t="str">
        <f>Travel!AA20</f>
        <v>Budget</v>
      </c>
      <c r="B372" t="str">
        <f>Travel!AB20</f>
        <v>7056-000000</v>
      </c>
      <c r="C372">
        <f>Travel!AC20</f>
        <v>952</v>
      </c>
      <c r="D372" s="37" t="str">
        <f>Travel!AD20</f>
        <v>035</v>
      </c>
      <c r="E372" s="37"/>
      <c r="H372">
        <f>Travel!AG20</f>
        <v>110</v>
      </c>
      <c r="I372" t="str">
        <f>Travel!AH20</f>
        <v>USD</v>
      </c>
      <c r="J372" s="38">
        <f>Travel!AI20</f>
        <v>0</v>
      </c>
      <c r="K372" s="38">
        <f>Travel!AJ20</f>
        <v>100</v>
      </c>
      <c r="L372" s="38">
        <f>Travel!AK20</f>
        <v>0</v>
      </c>
      <c r="M372" s="38">
        <f>Travel!AL20</f>
        <v>0</v>
      </c>
      <c r="N372" s="38">
        <f>Travel!AM20</f>
        <v>0</v>
      </c>
      <c r="O372" s="38">
        <f>Travel!AN20</f>
        <v>0</v>
      </c>
      <c r="P372" s="38">
        <f>Travel!AO20</f>
        <v>0</v>
      </c>
      <c r="Q372" s="38">
        <f>Travel!AP20</f>
        <v>0</v>
      </c>
      <c r="R372" s="38">
        <f>Travel!AQ20</f>
        <v>0</v>
      </c>
      <c r="S372" s="38">
        <f>Travel!AR20</f>
        <v>0</v>
      </c>
      <c r="T372" s="38">
        <f>Travel!AS20</f>
        <v>0</v>
      </c>
      <c r="U372" s="38">
        <f>Travel!AT20</f>
        <v>0</v>
      </c>
      <c r="V372" s="38">
        <f t="shared" si="6"/>
        <v>100</v>
      </c>
    </row>
    <row r="373" spans="1:22" x14ac:dyDescent="0.4">
      <c r="A373" t="str">
        <f>Travel!AA21</f>
        <v>Budget</v>
      </c>
      <c r="B373" t="str">
        <f>Travel!AB21</f>
        <v>7060-000000</v>
      </c>
      <c r="C373">
        <f>Travel!AC21</f>
        <v>952</v>
      </c>
      <c r="D373" s="37" t="str">
        <f>Travel!AD21</f>
        <v>035</v>
      </c>
      <c r="E373" s="37"/>
      <c r="H373">
        <f>Travel!AG21</f>
        <v>110</v>
      </c>
      <c r="I373" t="str">
        <f>Travel!AH21</f>
        <v>USD</v>
      </c>
      <c r="J373" s="38">
        <f>Travel!AI21</f>
        <v>0</v>
      </c>
      <c r="K373" s="38">
        <f>Travel!AJ21</f>
        <v>0</v>
      </c>
      <c r="L373" s="38">
        <f>Travel!AK21</f>
        <v>0</v>
      </c>
      <c r="M373" s="38">
        <f>Travel!AL21</f>
        <v>0</v>
      </c>
      <c r="N373" s="38">
        <f>Travel!AM21</f>
        <v>0</v>
      </c>
      <c r="O373" s="38">
        <f>Travel!AN21</f>
        <v>0</v>
      </c>
      <c r="P373" s="38">
        <f>Travel!AO21</f>
        <v>0</v>
      </c>
      <c r="Q373" s="38">
        <f>Travel!AP21</f>
        <v>0</v>
      </c>
      <c r="R373" s="38">
        <f>Travel!AQ21</f>
        <v>0</v>
      </c>
      <c r="S373" s="38">
        <f>Travel!AR21</f>
        <v>0</v>
      </c>
      <c r="T373" s="38">
        <f>Travel!AS21</f>
        <v>0</v>
      </c>
      <c r="U373" s="38">
        <f>Travel!AT21</f>
        <v>0</v>
      </c>
      <c r="V373" s="38">
        <f t="shared" si="6"/>
        <v>0</v>
      </c>
    </row>
    <row r="374" spans="1:22" x14ac:dyDescent="0.4">
      <c r="A374" t="str">
        <f>Travel!AA22</f>
        <v>Budget</v>
      </c>
      <c r="B374" t="str">
        <f>Travel!AB22</f>
        <v>7062-000000</v>
      </c>
      <c r="C374">
        <f>Travel!AC22</f>
        <v>952</v>
      </c>
      <c r="D374" s="37" t="str">
        <f>Travel!AD22</f>
        <v>035</v>
      </c>
      <c r="E374" s="37"/>
      <c r="H374">
        <f>Travel!AG22</f>
        <v>110</v>
      </c>
      <c r="I374" t="str">
        <f>Travel!AH22</f>
        <v>USD</v>
      </c>
      <c r="J374" s="38">
        <f>Travel!AI22</f>
        <v>17</v>
      </c>
      <c r="K374" s="38">
        <f>Travel!AJ22</f>
        <v>17</v>
      </c>
      <c r="L374" s="38">
        <f>Travel!AK22</f>
        <v>17</v>
      </c>
      <c r="M374" s="38">
        <f>Travel!AL22</f>
        <v>17</v>
      </c>
      <c r="N374" s="38">
        <f>Travel!AM22</f>
        <v>17</v>
      </c>
      <c r="O374" s="38">
        <f>Travel!AN22</f>
        <v>17</v>
      </c>
      <c r="P374" s="38">
        <f>Travel!AO22</f>
        <v>17</v>
      </c>
      <c r="Q374" s="38">
        <f>Travel!AP22</f>
        <v>17</v>
      </c>
      <c r="R374" s="38">
        <f>Travel!AQ22</f>
        <v>17</v>
      </c>
      <c r="S374" s="38">
        <f>Travel!AR22</f>
        <v>17</v>
      </c>
      <c r="T374" s="38">
        <f>Travel!AS22</f>
        <v>17</v>
      </c>
      <c r="U374" s="38">
        <f>Travel!AT22</f>
        <v>17</v>
      </c>
      <c r="V374" s="38">
        <f t="shared" si="6"/>
        <v>204</v>
      </c>
    </row>
    <row r="375" spans="1:22" x14ac:dyDescent="0.4">
      <c r="A375" t="str">
        <f>Travel!AA23</f>
        <v>Budget</v>
      </c>
      <c r="B375" t="str">
        <f>Travel!AB23</f>
        <v>7064-000000</v>
      </c>
      <c r="C375">
        <f>Travel!AC23</f>
        <v>952</v>
      </c>
      <c r="D375" s="37" t="str">
        <f>Travel!AD23</f>
        <v>035</v>
      </c>
      <c r="E375" s="37"/>
      <c r="H375">
        <f>Travel!AG23</f>
        <v>110</v>
      </c>
      <c r="I375" t="str">
        <f>Travel!AH23</f>
        <v>USD</v>
      </c>
      <c r="J375" s="38">
        <f>Travel!AI23</f>
        <v>0</v>
      </c>
      <c r="K375" s="38">
        <f>Travel!AJ23</f>
        <v>50</v>
      </c>
      <c r="L375" s="38">
        <f>Travel!AK23</f>
        <v>0</v>
      </c>
      <c r="M375" s="38">
        <f>Travel!AL23</f>
        <v>0</v>
      </c>
      <c r="N375" s="38">
        <f>Travel!AM23</f>
        <v>0</v>
      </c>
      <c r="O375" s="38">
        <f>Travel!AN23</f>
        <v>0</v>
      </c>
      <c r="P375" s="38">
        <f>Travel!AO23</f>
        <v>50</v>
      </c>
      <c r="Q375" s="38">
        <f>Travel!AP23</f>
        <v>0</v>
      </c>
      <c r="R375" s="38">
        <f>Travel!AQ23</f>
        <v>0</v>
      </c>
      <c r="S375" s="38">
        <f>Travel!AR23</f>
        <v>0</v>
      </c>
      <c r="T375" s="38">
        <f>Travel!AS23</f>
        <v>0</v>
      </c>
      <c r="U375" s="38">
        <f>Travel!AT23</f>
        <v>0</v>
      </c>
      <c r="V375" s="38">
        <f t="shared" si="6"/>
        <v>100</v>
      </c>
    </row>
    <row r="376" spans="1:22" x14ac:dyDescent="0.4">
      <c r="A376" t="str">
        <f>Travel!AA24</f>
        <v>Budget</v>
      </c>
      <c r="B376" t="str">
        <f>Travel!AB24</f>
        <v>7066-000000</v>
      </c>
      <c r="C376">
        <f>Travel!AC24</f>
        <v>952</v>
      </c>
      <c r="D376" s="37" t="str">
        <f>Travel!AD24</f>
        <v>035</v>
      </c>
      <c r="E376" s="37"/>
      <c r="H376">
        <f>Travel!AG24</f>
        <v>110</v>
      </c>
      <c r="I376" t="str">
        <f>Travel!AH24</f>
        <v>USD</v>
      </c>
      <c r="J376" s="38">
        <f>Travel!AI24</f>
        <v>0</v>
      </c>
      <c r="K376" s="38">
        <f>Travel!AJ24</f>
        <v>0</v>
      </c>
      <c r="L376" s="38">
        <f>Travel!AK24</f>
        <v>0</v>
      </c>
      <c r="M376" s="38">
        <f>Travel!AL24</f>
        <v>0</v>
      </c>
      <c r="N376" s="38">
        <f>Travel!AM24</f>
        <v>0</v>
      </c>
      <c r="O376" s="38">
        <f>Travel!AN24</f>
        <v>0</v>
      </c>
      <c r="P376" s="38">
        <f>Travel!AO24</f>
        <v>0</v>
      </c>
      <c r="Q376" s="38">
        <f>Travel!AP24</f>
        <v>0</v>
      </c>
      <c r="R376" s="38">
        <f>Travel!AQ24</f>
        <v>0</v>
      </c>
      <c r="S376" s="38">
        <f>Travel!AR24</f>
        <v>0</v>
      </c>
      <c r="T376" s="38">
        <f>Travel!AS24</f>
        <v>0</v>
      </c>
      <c r="U376" s="38">
        <f>Travel!AT24</f>
        <v>0</v>
      </c>
      <c r="V376" s="38">
        <f t="shared" si="6"/>
        <v>0</v>
      </c>
    </row>
    <row r="377" spans="1:22" x14ac:dyDescent="0.4">
      <c r="A377" t="str">
        <f>Travel!AA25</f>
        <v>Budget</v>
      </c>
      <c r="B377" t="str">
        <f>Travel!AB25</f>
        <v>7068-000000</v>
      </c>
      <c r="C377">
        <f>Travel!AC25</f>
        <v>952</v>
      </c>
      <c r="D377" s="37" t="str">
        <f>Travel!AD25</f>
        <v>035</v>
      </c>
      <c r="E377" s="37"/>
      <c r="H377">
        <f>Travel!AG25</f>
        <v>110</v>
      </c>
      <c r="I377" t="str">
        <f>Travel!AH25</f>
        <v>USD</v>
      </c>
      <c r="J377" s="38">
        <f>Travel!AI25</f>
        <v>0</v>
      </c>
      <c r="K377" s="38">
        <f>Travel!AJ25</f>
        <v>0</v>
      </c>
      <c r="L377" s="38">
        <f>Travel!AK25</f>
        <v>0</v>
      </c>
      <c r="M377" s="38">
        <f>Travel!AL25</f>
        <v>0</v>
      </c>
      <c r="N377" s="38">
        <f>Travel!AM25</f>
        <v>0</v>
      </c>
      <c r="O377" s="38">
        <f>Travel!AN25</f>
        <v>0</v>
      </c>
      <c r="P377" s="38">
        <f>Travel!AO25</f>
        <v>0</v>
      </c>
      <c r="Q377" s="38">
        <f>Travel!AP25</f>
        <v>0</v>
      </c>
      <c r="R377" s="38">
        <f>Travel!AQ25</f>
        <v>0</v>
      </c>
      <c r="S377" s="38">
        <f>Travel!AR25</f>
        <v>0</v>
      </c>
      <c r="T377" s="38">
        <f>Travel!AS25</f>
        <v>0</v>
      </c>
      <c r="U377" s="38">
        <f>Travel!AT25</f>
        <v>0</v>
      </c>
      <c r="V377" s="38">
        <f t="shared" si="6"/>
        <v>0</v>
      </c>
    </row>
    <row r="378" spans="1:22" x14ac:dyDescent="0.4">
      <c r="A378" t="str">
        <f>Travel!AA26</f>
        <v>Budget</v>
      </c>
      <c r="B378" t="str">
        <f>Travel!AB26</f>
        <v>7072-000000</v>
      </c>
      <c r="C378">
        <f>Travel!AC26</f>
        <v>952</v>
      </c>
      <c r="D378" s="37" t="str">
        <f>Travel!AD26</f>
        <v>035</v>
      </c>
      <c r="E378" s="37"/>
      <c r="H378">
        <f>Travel!AG26</f>
        <v>110</v>
      </c>
      <c r="I378" t="str">
        <f>Travel!AH26</f>
        <v>USD</v>
      </c>
      <c r="J378" s="38">
        <f>Travel!AI26</f>
        <v>0</v>
      </c>
      <c r="K378" s="38">
        <f>Travel!AJ26</f>
        <v>0</v>
      </c>
      <c r="L378" s="38">
        <f>Travel!AK26</f>
        <v>0</v>
      </c>
      <c r="M378" s="38">
        <f>Travel!AL26</f>
        <v>0</v>
      </c>
      <c r="N378" s="38">
        <f>Travel!AM26</f>
        <v>0</v>
      </c>
      <c r="O378" s="38">
        <f>Travel!AN26</f>
        <v>0</v>
      </c>
      <c r="P378" s="38">
        <f>Travel!AO26</f>
        <v>0</v>
      </c>
      <c r="Q378" s="38">
        <f>Travel!AP26</f>
        <v>0</v>
      </c>
      <c r="R378" s="38">
        <f>Travel!AQ26</f>
        <v>0</v>
      </c>
      <c r="S378" s="38">
        <f>Travel!AR26</f>
        <v>0</v>
      </c>
      <c r="T378" s="38">
        <f>Travel!AS26</f>
        <v>0</v>
      </c>
      <c r="U378" s="38">
        <f>Travel!AT26</f>
        <v>0</v>
      </c>
      <c r="V378" s="38">
        <f t="shared" si="6"/>
        <v>0</v>
      </c>
    </row>
    <row r="379" spans="1:22" x14ac:dyDescent="0.4">
      <c r="A379" t="str">
        <f>Travel!AA30</f>
        <v>Budget</v>
      </c>
      <c r="B379" t="str">
        <f>Travel!AB30</f>
        <v>7056-000000</v>
      </c>
      <c r="C379">
        <f>Travel!AC30</f>
        <v>953</v>
      </c>
      <c r="D379" s="37" t="str">
        <f>Travel!AD30</f>
        <v>035</v>
      </c>
      <c r="E379" s="37"/>
      <c r="H379">
        <f>Travel!AG30</f>
        <v>110</v>
      </c>
      <c r="I379" t="str">
        <f>Travel!AH30</f>
        <v>USD</v>
      </c>
      <c r="J379" s="38">
        <f>Travel!AI30</f>
        <v>0</v>
      </c>
      <c r="K379" s="38">
        <f>Travel!AJ30</f>
        <v>100</v>
      </c>
      <c r="L379" s="38">
        <f>Travel!AK30</f>
        <v>0</v>
      </c>
      <c r="M379" s="38">
        <f>Travel!AL30</f>
        <v>0</v>
      </c>
      <c r="N379" s="38">
        <f>Travel!AM30</f>
        <v>0</v>
      </c>
      <c r="O379" s="38">
        <f>Travel!AN30</f>
        <v>0</v>
      </c>
      <c r="P379" s="38">
        <f>Travel!AO30</f>
        <v>0</v>
      </c>
      <c r="Q379" s="38">
        <f>Travel!AP30</f>
        <v>0</v>
      </c>
      <c r="R379" s="38">
        <f>Travel!AQ30</f>
        <v>0</v>
      </c>
      <c r="S379" s="38">
        <f>Travel!AR30</f>
        <v>0</v>
      </c>
      <c r="T379" s="38">
        <f>Travel!AS30</f>
        <v>0</v>
      </c>
      <c r="U379" s="38">
        <f>Travel!AT30</f>
        <v>0</v>
      </c>
      <c r="V379" s="38">
        <f t="shared" si="6"/>
        <v>100</v>
      </c>
    </row>
    <row r="380" spans="1:22" x14ac:dyDescent="0.4">
      <c r="A380" t="str">
        <f>Travel!AA31</f>
        <v>Budget</v>
      </c>
      <c r="B380" t="str">
        <f>Travel!AB31</f>
        <v>7060-000000</v>
      </c>
      <c r="C380">
        <f>Travel!AC31</f>
        <v>953</v>
      </c>
      <c r="D380" s="37" t="str">
        <f>Travel!AD31</f>
        <v>035</v>
      </c>
      <c r="E380" s="37"/>
      <c r="H380">
        <f>Travel!AG31</f>
        <v>110</v>
      </c>
      <c r="I380" t="str">
        <f>Travel!AH31</f>
        <v>USD</v>
      </c>
      <c r="J380" s="38">
        <f>Travel!AI31</f>
        <v>0</v>
      </c>
      <c r="K380" s="38">
        <f>Travel!AJ31</f>
        <v>0</v>
      </c>
      <c r="L380" s="38">
        <f>Travel!AK31</f>
        <v>0</v>
      </c>
      <c r="M380" s="38">
        <f>Travel!AL31</f>
        <v>0</v>
      </c>
      <c r="N380" s="38">
        <f>Travel!AM31</f>
        <v>0</v>
      </c>
      <c r="O380" s="38">
        <f>Travel!AN31</f>
        <v>0</v>
      </c>
      <c r="P380" s="38">
        <f>Travel!AO31</f>
        <v>0</v>
      </c>
      <c r="Q380" s="38">
        <f>Travel!AP31</f>
        <v>0</v>
      </c>
      <c r="R380" s="38">
        <f>Travel!AQ31</f>
        <v>0</v>
      </c>
      <c r="S380" s="38">
        <f>Travel!AR31</f>
        <v>0</v>
      </c>
      <c r="T380" s="38">
        <f>Travel!AS31</f>
        <v>0</v>
      </c>
      <c r="U380" s="38">
        <f>Travel!AT31</f>
        <v>0</v>
      </c>
      <c r="V380" s="38">
        <f t="shared" si="6"/>
        <v>0</v>
      </c>
    </row>
    <row r="381" spans="1:22" x14ac:dyDescent="0.4">
      <c r="A381" t="str">
        <f>Travel!AA32</f>
        <v>Budget</v>
      </c>
      <c r="B381" t="str">
        <f>Travel!AB32</f>
        <v>7062-000000</v>
      </c>
      <c r="C381">
        <f>Travel!AC32</f>
        <v>953</v>
      </c>
      <c r="D381" s="37" t="str">
        <f>Travel!AD32</f>
        <v>035</v>
      </c>
      <c r="E381" s="37"/>
      <c r="H381">
        <f>Travel!AG32</f>
        <v>110</v>
      </c>
      <c r="I381" t="str">
        <f>Travel!AH32</f>
        <v>USD</v>
      </c>
      <c r="J381" s="38">
        <f>Travel!AI32</f>
        <v>17</v>
      </c>
      <c r="K381" s="38">
        <f>Travel!AJ32</f>
        <v>17</v>
      </c>
      <c r="L381" s="38">
        <f>Travel!AK32</f>
        <v>17</v>
      </c>
      <c r="M381" s="38">
        <f>Travel!AL32</f>
        <v>17</v>
      </c>
      <c r="N381" s="38">
        <f>Travel!AM32</f>
        <v>17</v>
      </c>
      <c r="O381" s="38">
        <f>Travel!AN32</f>
        <v>17</v>
      </c>
      <c r="P381" s="38">
        <f>Travel!AO32</f>
        <v>17</v>
      </c>
      <c r="Q381" s="38">
        <f>Travel!AP32</f>
        <v>17</v>
      </c>
      <c r="R381" s="38">
        <f>Travel!AQ32</f>
        <v>17</v>
      </c>
      <c r="S381" s="38">
        <f>Travel!AR32</f>
        <v>17</v>
      </c>
      <c r="T381" s="38">
        <f>Travel!AS32</f>
        <v>17</v>
      </c>
      <c r="U381" s="38">
        <f>Travel!AT32</f>
        <v>17</v>
      </c>
      <c r="V381" s="38">
        <f t="shared" si="6"/>
        <v>204</v>
      </c>
    </row>
    <row r="382" spans="1:22" x14ac:dyDescent="0.4">
      <c r="A382" t="str">
        <f>Travel!AA33</f>
        <v>Budget</v>
      </c>
      <c r="B382" t="str">
        <f>Travel!AB33</f>
        <v>7064-000000</v>
      </c>
      <c r="C382">
        <f>Travel!AC33</f>
        <v>953</v>
      </c>
      <c r="D382" s="37" t="str">
        <f>Travel!AD33</f>
        <v>035</v>
      </c>
      <c r="E382" s="37"/>
      <c r="H382">
        <f>Travel!AG33</f>
        <v>110</v>
      </c>
      <c r="I382" t="str">
        <f>Travel!AH33</f>
        <v>USD</v>
      </c>
      <c r="J382" s="38">
        <f>Travel!AI33</f>
        <v>0</v>
      </c>
      <c r="K382" s="38">
        <f>Travel!AJ33</f>
        <v>50</v>
      </c>
      <c r="L382" s="38">
        <f>Travel!AK33</f>
        <v>0</v>
      </c>
      <c r="M382" s="38">
        <f>Travel!AL33</f>
        <v>0</v>
      </c>
      <c r="N382" s="38">
        <f>Travel!AM33</f>
        <v>0</v>
      </c>
      <c r="O382" s="38">
        <f>Travel!AN33</f>
        <v>0</v>
      </c>
      <c r="P382" s="38">
        <f>Travel!AO33</f>
        <v>50</v>
      </c>
      <c r="Q382" s="38">
        <f>Travel!AP33</f>
        <v>0</v>
      </c>
      <c r="R382" s="38">
        <f>Travel!AQ33</f>
        <v>0</v>
      </c>
      <c r="S382" s="38">
        <f>Travel!AR33</f>
        <v>0</v>
      </c>
      <c r="T382" s="38">
        <f>Travel!AS33</f>
        <v>0</v>
      </c>
      <c r="U382" s="38">
        <f>Travel!AT33</f>
        <v>0</v>
      </c>
      <c r="V382" s="38">
        <f t="shared" si="6"/>
        <v>100</v>
      </c>
    </row>
    <row r="383" spans="1:22" x14ac:dyDescent="0.4">
      <c r="A383" t="str">
        <f>Travel!AA34</f>
        <v>Budget</v>
      </c>
      <c r="B383" t="str">
        <f>Travel!AB34</f>
        <v>7066-000000</v>
      </c>
      <c r="C383">
        <f>Travel!AC34</f>
        <v>953</v>
      </c>
      <c r="D383" s="37" t="str">
        <f>Travel!AD34</f>
        <v>035</v>
      </c>
      <c r="E383" s="37"/>
      <c r="H383">
        <f>Travel!AG34</f>
        <v>110</v>
      </c>
      <c r="I383" t="str">
        <f>Travel!AH34</f>
        <v>USD</v>
      </c>
      <c r="J383" s="38">
        <f>Travel!AI34</f>
        <v>0</v>
      </c>
      <c r="K383" s="38">
        <f>Travel!AJ34</f>
        <v>0</v>
      </c>
      <c r="L383" s="38">
        <f>Travel!AK34</f>
        <v>0</v>
      </c>
      <c r="M383" s="38">
        <f>Travel!AL34</f>
        <v>0</v>
      </c>
      <c r="N383" s="38">
        <f>Travel!AM34</f>
        <v>0</v>
      </c>
      <c r="O383" s="38">
        <f>Travel!AN34</f>
        <v>0</v>
      </c>
      <c r="P383" s="38">
        <f>Travel!AO34</f>
        <v>0</v>
      </c>
      <c r="Q383" s="38">
        <f>Travel!AP34</f>
        <v>0</v>
      </c>
      <c r="R383" s="38">
        <f>Travel!AQ34</f>
        <v>0</v>
      </c>
      <c r="S383" s="38">
        <f>Travel!AR34</f>
        <v>0</v>
      </c>
      <c r="T383" s="38">
        <f>Travel!AS34</f>
        <v>0</v>
      </c>
      <c r="U383" s="38">
        <f>Travel!AT34</f>
        <v>0</v>
      </c>
      <c r="V383" s="38">
        <f t="shared" si="6"/>
        <v>0</v>
      </c>
    </row>
    <row r="384" spans="1:22" x14ac:dyDescent="0.4">
      <c r="A384" t="str">
        <f>Travel!AA35</f>
        <v>Budget</v>
      </c>
      <c r="B384" t="str">
        <f>Travel!AB35</f>
        <v>7068-000000</v>
      </c>
      <c r="C384">
        <f>Travel!AC35</f>
        <v>953</v>
      </c>
      <c r="D384" s="37" t="str">
        <f>Travel!AD35</f>
        <v>035</v>
      </c>
      <c r="E384" s="37"/>
      <c r="H384">
        <f>Travel!AG35</f>
        <v>110</v>
      </c>
      <c r="I384" t="str">
        <f>Travel!AH35</f>
        <v>USD</v>
      </c>
      <c r="J384" s="38">
        <f>Travel!AI35</f>
        <v>0</v>
      </c>
      <c r="K384" s="38">
        <f>Travel!AJ35</f>
        <v>0</v>
      </c>
      <c r="L384" s="38">
        <f>Travel!AK35</f>
        <v>0</v>
      </c>
      <c r="M384" s="38">
        <f>Travel!AL35</f>
        <v>0</v>
      </c>
      <c r="N384" s="38">
        <f>Travel!AM35</f>
        <v>0</v>
      </c>
      <c r="O384" s="38">
        <f>Travel!AN35</f>
        <v>0</v>
      </c>
      <c r="P384" s="38">
        <f>Travel!AO35</f>
        <v>0</v>
      </c>
      <c r="Q384" s="38">
        <f>Travel!AP35</f>
        <v>0</v>
      </c>
      <c r="R384" s="38">
        <f>Travel!AQ35</f>
        <v>0</v>
      </c>
      <c r="S384" s="38">
        <f>Travel!AR35</f>
        <v>0</v>
      </c>
      <c r="T384" s="38">
        <f>Travel!AS35</f>
        <v>0</v>
      </c>
      <c r="U384" s="38">
        <f>Travel!AT35</f>
        <v>0</v>
      </c>
      <c r="V384" s="38">
        <f t="shared" si="6"/>
        <v>0</v>
      </c>
    </row>
    <row r="385" spans="1:22" x14ac:dyDescent="0.4">
      <c r="A385" t="str">
        <f>Travel!AA36</f>
        <v>Budget</v>
      </c>
      <c r="B385" t="str">
        <f>Travel!AB36</f>
        <v>7072-000000</v>
      </c>
      <c r="C385">
        <f>Travel!AC36</f>
        <v>953</v>
      </c>
      <c r="D385" s="37" t="str">
        <f>Travel!AD36</f>
        <v>035</v>
      </c>
      <c r="E385" s="37"/>
      <c r="H385">
        <f>Travel!AG36</f>
        <v>110</v>
      </c>
      <c r="I385" t="str">
        <f>Travel!AH36</f>
        <v>USD</v>
      </c>
      <c r="J385" s="38">
        <f>Travel!AI36</f>
        <v>0</v>
      </c>
      <c r="K385" s="38">
        <f>Travel!AJ36</f>
        <v>0</v>
      </c>
      <c r="L385" s="38">
        <f>Travel!AK36</f>
        <v>0</v>
      </c>
      <c r="M385" s="38">
        <f>Travel!AL36</f>
        <v>0</v>
      </c>
      <c r="N385" s="38">
        <f>Travel!AM36</f>
        <v>0</v>
      </c>
      <c r="O385" s="38">
        <f>Travel!AN36</f>
        <v>0</v>
      </c>
      <c r="P385" s="38">
        <f>Travel!AO36</f>
        <v>0</v>
      </c>
      <c r="Q385" s="38">
        <f>Travel!AP36</f>
        <v>0</v>
      </c>
      <c r="R385" s="38">
        <f>Travel!AQ36</f>
        <v>0</v>
      </c>
      <c r="S385" s="38">
        <f>Travel!AR36</f>
        <v>0</v>
      </c>
      <c r="T385" s="38">
        <f>Travel!AS36</f>
        <v>0</v>
      </c>
      <c r="U385" s="38">
        <f>Travel!AT36</f>
        <v>0</v>
      </c>
      <c r="V385" s="38">
        <f t="shared" si="6"/>
        <v>0</v>
      </c>
    </row>
    <row r="386" spans="1:22" x14ac:dyDescent="0.4">
      <c r="A386" t="str">
        <f>Travel!AA40</f>
        <v>Budget</v>
      </c>
      <c r="B386" t="str">
        <f>Travel!AB40</f>
        <v>7060-000000</v>
      </c>
      <c r="C386">
        <f>Travel!AC40</f>
        <v>954</v>
      </c>
      <c r="D386" s="37" t="str">
        <f>Travel!AD40</f>
        <v>035</v>
      </c>
      <c r="E386" s="37"/>
      <c r="H386">
        <f>Travel!AG40</f>
        <v>110</v>
      </c>
      <c r="I386" t="str">
        <f>Travel!AH40</f>
        <v>USD</v>
      </c>
      <c r="J386" s="38">
        <f>Travel!AI40</f>
        <v>0</v>
      </c>
      <c r="K386" s="38">
        <f>Travel!AJ40</f>
        <v>0</v>
      </c>
      <c r="L386" s="38">
        <f>Travel!AK40</f>
        <v>0</v>
      </c>
      <c r="M386" s="38">
        <f>Travel!AL40</f>
        <v>0</v>
      </c>
      <c r="N386" s="38">
        <f>Travel!AM40</f>
        <v>0</v>
      </c>
      <c r="O386" s="38">
        <f>Travel!AN40</f>
        <v>0</v>
      </c>
      <c r="P386" s="38">
        <f>Travel!AO40</f>
        <v>0</v>
      </c>
      <c r="Q386" s="38">
        <f>Travel!AP40</f>
        <v>0</v>
      </c>
      <c r="R386" s="38">
        <f>Travel!AQ40</f>
        <v>0</v>
      </c>
      <c r="S386" s="38">
        <f>Travel!AR40</f>
        <v>0</v>
      </c>
      <c r="T386" s="38">
        <f>Travel!AS40</f>
        <v>0</v>
      </c>
      <c r="U386" s="38">
        <f>Travel!AT40</f>
        <v>0</v>
      </c>
      <c r="V386" s="38">
        <f t="shared" si="6"/>
        <v>0</v>
      </c>
    </row>
    <row r="387" spans="1:22" x14ac:dyDescent="0.4">
      <c r="A387" t="str">
        <f>Travel!AA41</f>
        <v>Budget</v>
      </c>
      <c r="B387" t="str">
        <f>Travel!AB41</f>
        <v>7062-000000</v>
      </c>
      <c r="C387">
        <f>Travel!AC41</f>
        <v>954</v>
      </c>
      <c r="D387" s="37" t="str">
        <f>Travel!AD41</f>
        <v>035</v>
      </c>
      <c r="E387" s="37"/>
      <c r="H387">
        <f>Travel!AG41</f>
        <v>110</v>
      </c>
      <c r="I387" t="str">
        <f>Travel!AH41</f>
        <v>USD</v>
      </c>
      <c r="J387" s="38">
        <f>Travel!AI41</f>
        <v>4.166666666666667</v>
      </c>
      <c r="K387" s="38">
        <f>Travel!AJ41</f>
        <v>4.166666666666667</v>
      </c>
      <c r="L387" s="38">
        <f>Travel!AK41</f>
        <v>4.166666666666667</v>
      </c>
      <c r="M387" s="38">
        <f>Travel!AL41</f>
        <v>4.166666666666667</v>
      </c>
      <c r="N387" s="38">
        <f>Travel!AM41</f>
        <v>4.166666666666667</v>
      </c>
      <c r="O387" s="38">
        <f>Travel!AN41</f>
        <v>4.166666666666667</v>
      </c>
      <c r="P387" s="38">
        <f>Travel!AO41</f>
        <v>4.166666666666667</v>
      </c>
      <c r="Q387" s="38">
        <f>Travel!AP41</f>
        <v>4.166666666666667</v>
      </c>
      <c r="R387" s="38">
        <f>Travel!AQ41</f>
        <v>4.166666666666667</v>
      </c>
      <c r="S387" s="38">
        <f>Travel!AR41</f>
        <v>4.166666666666667</v>
      </c>
      <c r="T387" s="38">
        <f>Travel!AS41</f>
        <v>4.166666666666667</v>
      </c>
      <c r="U387" s="38">
        <f>Travel!AT41</f>
        <v>4.166666666666667</v>
      </c>
      <c r="V387" s="38">
        <f t="shared" si="6"/>
        <v>49.999999999999993</v>
      </c>
    </row>
    <row r="388" spans="1:22" x14ac:dyDescent="0.4">
      <c r="A388" t="str">
        <f>Travel!AA42</f>
        <v>Budget</v>
      </c>
      <c r="B388" t="str">
        <f>Travel!AB42</f>
        <v>7064-000000</v>
      </c>
      <c r="C388">
        <f>Travel!AC42</f>
        <v>954</v>
      </c>
      <c r="D388" s="37" t="str">
        <f>Travel!AD42</f>
        <v>035</v>
      </c>
      <c r="E388" s="37"/>
      <c r="H388">
        <f>Travel!AG42</f>
        <v>110</v>
      </c>
      <c r="I388" t="str">
        <f>Travel!AH42</f>
        <v>USD</v>
      </c>
      <c r="J388" s="38">
        <f>Travel!AI42</f>
        <v>0</v>
      </c>
      <c r="K388" s="38">
        <f>Travel!AJ42</f>
        <v>0</v>
      </c>
      <c r="L388" s="38">
        <f>Travel!AK42</f>
        <v>0</v>
      </c>
      <c r="M388" s="38">
        <f>Travel!AL42</f>
        <v>0</v>
      </c>
      <c r="N388" s="38">
        <f>Travel!AM42</f>
        <v>0</v>
      </c>
      <c r="O388" s="38">
        <f>Travel!AN42</f>
        <v>0</v>
      </c>
      <c r="P388" s="38">
        <f>Travel!AO42</f>
        <v>0</v>
      </c>
      <c r="Q388" s="38">
        <f>Travel!AP42</f>
        <v>0</v>
      </c>
      <c r="R388" s="38">
        <f>Travel!AQ42</f>
        <v>0</v>
      </c>
      <c r="S388" s="38">
        <f>Travel!AR42</f>
        <v>0</v>
      </c>
      <c r="T388" s="38">
        <f>Travel!AS42</f>
        <v>0</v>
      </c>
      <c r="U388" s="38">
        <f>Travel!AT42</f>
        <v>0</v>
      </c>
      <c r="V388" s="38">
        <f t="shared" si="6"/>
        <v>0</v>
      </c>
    </row>
    <row r="389" spans="1:22" x14ac:dyDescent="0.4">
      <c r="A389" t="str">
        <f>Travel!AA43</f>
        <v>Budget</v>
      </c>
      <c r="B389" t="str">
        <f>Travel!AB43</f>
        <v>7066-000000</v>
      </c>
      <c r="C389">
        <f>Travel!AC43</f>
        <v>954</v>
      </c>
      <c r="D389" s="37" t="str">
        <f>Travel!AD43</f>
        <v>035</v>
      </c>
      <c r="E389" s="37"/>
      <c r="H389">
        <f>Travel!AG43</f>
        <v>110</v>
      </c>
      <c r="I389" t="str">
        <f>Travel!AH43</f>
        <v>USD</v>
      </c>
      <c r="J389" s="38">
        <f>Travel!AI43</f>
        <v>0</v>
      </c>
      <c r="K389" s="38">
        <f>Travel!AJ43</f>
        <v>0</v>
      </c>
      <c r="L389" s="38">
        <f>Travel!AK43</f>
        <v>0</v>
      </c>
      <c r="M389" s="38">
        <f>Travel!AL43</f>
        <v>0</v>
      </c>
      <c r="N389" s="38">
        <f>Travel!AM43</f>
        <v>0</v>
      </c>
      <c r="O389" s="38">
        <f>Travel!AN43</f>
        <v>0</v>
      </c>
      <c r="P389" s="38">
        <f>Travel!AO43</f>
        <v>0</v>
      </c>
      <c r="Q389" s="38">
        <f>Travel!AP43</f>
        <v>0</v>
      </c>
      <c r="R389" s="38">
        <f>Travel!AQ43</f>
        <v>0</v>
      </c>
      <c r="S389" s="38">
        <f>Travel!AR43</f>
        <v>0</v>
      </c>
      <c r="T389" s="38">
        <f>Travel!AS43</f>
        <v>0</v>
      </c>
      <c r="U389" s="38">
        <f>Travel!AT43</f>
        <v>0</v>
      </c>
      <c r="V389" s="38">
        <f t="shared" si="6"/>
        <v>0</v>
      </c>
    </row>
    <row r="390" spans="1:22" x14ac:dyDescent="0.4">
      <c r="A390" t="str">
        <f>Travel!AA44</f>
        <v>Budget</v>
      </c>
      <c r="B390" t="str">
        <f>Travel!AB44</f>
        <v>7068-000000</v>
      </c>
      <c r="C390">
        <f>Travel!AC44</f>
        <v>954</v>
      </c>
      <c r="D390" s="37" t="str">
        <f>Travel!AD44</f>
        <v>035</v>
      </c>
      <c r="E390" s="37"/>
      <c r="H390">
        <f>Travel!AG44</f>
        <v>110</v>
      </c>
      <c r="I390" t="str">
        <f>Travel!AH44</f>
        <v>USD</v>
      </c>
      <c r="J390" s="38">
        <f>Travel!AI44</f>
        <v>0</v>
      </c>
      <c r="K390" s="38">
        <f>Travel!AJ44</f>
        <v>0</v>
      </c>
      <c r="L390" s="38">
        <f>Travel!AK44</f>
        <v>0</v>
      </c>
      <c r="M390" s="38">
        <f>Travel!AL44</f>
        <v>0</v>
      </c>
      <c r="N390" s="38">
        <f>Travel!AM44</f>
        <v>0</v>
      </c>
      <c r="O390" s="38">
        <f>Travel!AN44</f>
        <v>0</v>
      </c>
      <c r="P390" s="38">
        <f>Travel!AO44</f>
        <v>0</v>
      </c>
      <c r="Q390" s="38">
        <f>Travel!AP44</f>
        <v>0</v>
      </c>
      <c r="R390" s="38">
        <f>Travel!AQ44</f>
        <v>0</v>
      </c>
      <c r="S390" s="38">
        <f>Travel!AR44</f>
        <v>0</v>
      </c>
      <c r="T390" s="38">
        <f>Travel!AS44</f>
        <v>0</v>
      </c>
      <c r="U390" s="38">
        <f>Travel!AT44</f>
        <v>0</v>
      </c>
      <c r="V390" s="38">
        <f t="shared" si="6"/>
        <v>0</v>
      </c>
    </row>
    <row r="391" spans="1:22" x14ac:dyDescent="0.4">
      <c r="A391" t="str">
        <f>Travel!AA45</f>
        <v>Budget</v>
      </c>
      <c r="B391" t="str">
        <f>Travel!AB45</f>
        <v>7072-000000</v>
      </c>
      <c r="C391">
        <f>Travel!AC45</f>
        <v>954</v>
      </c>
      <c r="D391" s="37" t="str">
        <f>Travel!AD45</f>
        <v>035</v>
      </c>
      <c r="E391" s="37"/>
      <c r="H391">
        <f>Travel!AG45</f>
        <v>110</v>
      </c>
      <c r="I391" t="str">
        <f>Travel!AH45</f>
        <v>USD</v>
      </c>
      <c r="J391" s="38">
        <f>Travel!AI45</f>
        <v>0</v>
      </c>
      <c r="K391" s="38">
        <f>Travel!AJ45</f>
        <v>0</v>
      </c>
      <c r="L391" s="38">
        <f>Travel!AK45</f>
        <v>0</v>
      </c>
      <c r="M391" s="38">
        <f>Travel!AL45</f>
        <v>0</v>
      </c>
      <c r="N391" s="38">
        <f>Travel!AM45</f>
        <v>0</v>
      </c>
      <c r="O391" s="38">
        <f>Travel!AN45</f>
        <v>0</v>
      </c>
      <c r="P391" s="38">
        <f>Travel!AO45</f>
        <v>0</v>
      </c>
      <c r="Q391" s="38">
        <f>Travel!AP45</f>
        <v>0</v>
      </c>
      <c r="R391" s="38">
        <f>Travel!AQ45</f>
        <v>0</v>
      </c>
      <c r="S391" s="38">
        <f>Travel!AR45</f>
        <v>0</v>
      </c>
      <c r="T391" s="38">
        <f>Travel!AS45</f>
        <v>0</v>
      </c>
      <c r="U391" s="38">
        <f>Travel!AT45</f>
        <v>0</v>
      </c>
      <c r="V391" s="38">
        <f t="shared" ref="V391:V454" si="7">SUM(J391:U391)</f>
        <v>0</v>
      </c>
    </row>
    <row r="392" spans="1:22" x14ac:dyDescent="0.4">
      <c r="A392" t="str">
        <f>Travel!AA49</f>
        <v>Budget</v>
      </c>
      <c r="B392" t="str">
        <f>Travel!AB49</f>
        <v>7060-000000</v>
      </c>
      <c r="C392">
        <f>Travel!AC49</f>
        <v>955</v>
      </c>
      <c r="D392" s="37" t="str">
        <f>Travel!AD49</f>
        <v>035</v>
      </c>
      <c r="E392" s="37"/>
      <c r="H392">
        <f>Travel!AG49</f>
        <v>110</v>
      </c>
      <c r="I392" t="str">
        <f>Travel!AH49</f>
        <v>USD</v>
      </c>
      <c r="J392" s="38">
        <f>Travel!AI49</f>
        <v>0</v>
      </c>
      <c r="K392" s="38">
        <f>Travel!AJ49</f>
        <v>0</v>
      </c>
      <c r="L392" s="38">
        <f>Travel!AK49</f>
        <v>0</v>
      </c>
      <c r="M392" s="38">
        <f>Travel!AL49</f>
        <v>0</v>
      </c>
      <c r="N392" s="38">
        <f>Travel!AM49</f>
        <v>0</v>
      </c>
      <c r="O392" s="38">
        <f>Travel!AN49</f>
        <v>0</v>
      </c>
      <c r="P392" s="38">
        <f>Travel!AO49</f>
        <v>0</v>
      </c>
      <c r="Q392" s="38">
        <f>Travel!AP49</f>
        <v>0</v>
      </c>
      <c r="R392" s="38">
        <f>Travel!AQ49</f>
        <v>0</v>
      </c>
      <c r="S392" s="38">
        <f>Travel!AR49</f>
        <v>0</v>
      </c>
      <c r="T392" s="38">
        <f>Travel!AS49</f>
        <v>0</v>
      </c>
      <c r="U392" s="38">
        <f>Travel!AT49</f>
        <v>0</v>
      </c>
      <c r="V392" s="38">
        <f t="shared" si="7"/>
        <v>0</v>
      </c>
    </row>
    <row r="393" spans="1:22" x14ac:dyDescent="0.4">
      <c r="A393" t="str">
        <f>Travel!AA50</f>
        <v>Budget</v>
      </c>
      <c r="B393" t="str">
        <f>Travel!AB50</f>
        <v>7062-000000</v>
      </c>
      <c r="C393">
        <f>Travel!AC50</f>
        <v>955</v>
      </c>
      <c r="D393" s="37" t="str">
        <f>Travel!AD50</f>
        <v>035</v>
      </c>
      <c r="E393" s="37"/>
      <c r="H393">
        <f>Travel!AG50</f>
        <v>110</v>
      </c>
      <c r="I393" t="str">
        <f>Travel!AH50</f>
        <v>USD</v>
      </c>
      <c r="J393" s="38">
        <f>Travel!AI50</f>
        <v>4.166666666666667</v>
      </c>
      <c r="K393" s="38">
        <f>Travel!AJ50</f>
        <v>4.166666666666667</v>
      </c>
      <c r="L393" s="38">
        <f>Travel!AK50</f>
        <v>4.166666666666667</v>
      </c>
      <c r="M393" s="38">
        <f>Travel!AL50</f>
        <v>4.166666666666667</v>
      </c>
      <c r="N393" s="38">
        <f>Travel!AM50</f>
        <v>4.166666666666667</v>
      </c>
      <c r="O393" s="38">
        <f>Travel!AN50</f>
        <v>4.166666666666667</v>
      </c>
      <c r="P393" s="38">
        <f>Travel!AO50</f>
        <v>4.166666666666667</v>
      </c>
      <c r="Q393" s="38">
        <f>Travel!AP50</f>
        <v>4.166666666666667</v>
      </c>
      <c r="R393" s="38">
        <f>Travel!AQ50</f>
        <v>4.166666666666667</v>
      </c>
      <c r="S393" s="38">
        <f>Travel!AR50</f>
        <v>4.166666666666667</v>
      </c>
      <c r="T393" s="38">
        <f>Travel!AS50</f>
        <v>4.166666666666667</v>
      </c>
      <c r="U393" s="38">
        <f>Travel!AT50</f>
        <v>4.166666666666667</v>
      </c>
      <c r="V393" s="38">
        <f t="shared" si="7"/>
        <v>49.999999999999993</v>
      </c>
    </row>
    <row r="394" spans="1:22" x14ac:dyDescent="0.4">
      <c r="A394" t="str">
        <f>Travel!AA51</f>
        <v>Budget</v>
      </c>
      <c r="B394" t="str">
        <f>Travel!AB51</f>
        <v>7064-000000</v>
      </c>
      <c r="C394">
        <f>Travel!AC51</f>
        <v>955</v>
      </c>
      <c r="D394" s="37" t="str">
        <f>Travel!AD51</f>
        <v>035</v>
      </c>
      <c r="E394" s="37"/>
      <c r="H394">
        <f>Travel!AG51</f>
        <v>110</v>
      </c>
      <c r="I394" t="str">
        <f>Travel!AH51</f>
        <v>USD</v>
      </c>
      <c r="J394" s="38">
        <f>Travel!AI51</f>
        <v>0</v>
      </c>
      <c r="K394" s="38">
        <f>Travel!AJ51</f>
        <v>0</v>
      </c>
      <c r="L394" s="38">
        <f>Travel!AK51</f>
        <v>0</v>
      </c>
      <c r="M394" s="38">
        <f>Travel!AL51</f>
        <v>0</v>
      </c>
      <c r="N394" s="38">
        <f>Travel!AM51</f>
        <v>0</v>
      </c>
      <c r="O394" s="38">
        <f>Travel!AN51</f>
        <v>0</v>
      </c>
      <c r="P394" s="38">
        <f>Travel!AO51</f>
        <v>0</v>
      </c>
      <c r="Q394" s="38">
        <f>Travel!AP51</f>
        <v>0</v>
      </c>
      <c r="R394" s="38">
        <f>Travel!AQ51</f>
        <v>0</v>
      </c>
      <c r="S394" s="38">
        <f>Travel!AR51</f>
        <v>0</v>
      </c>
      <c r="T394" s="38">
        <f>Travel!AS51</f>
        <v>0</v>
      </c>
      <c r="U394" s="38">
        <f>Travel!AT51</f>
        <v>0</v>
      </c>
      <c r="V394" s="38">
        <f t="shared" si="7"/>
        <v>0</v>
      </c>
    </row>
    <row r="395" spans="1:22" x14ac:dyDescent="0.4">
      <c r="A395" t="str">
        <f>Travel!AA52</f>
        <v>Budget</v>
      </c>
      <c r="B395" t="str">
        <f>Travel!AB52</f>
        <v>7066-000000</v>
      </c>
      <c r="C395">
        <f>Travel!AC52</f>
        <v>955</v>
      </c>
      <c r="D395" s="37" t="str">
        <f>Travel!AD52</f>
        <v>035</v>
      </c>
      <c r="E395" s="37"/>
      <c r="H395">
        <f>Travel!AG52</f>
        <v>110</v>
      </c>
      <c r="I395" t="str">
        <f>Travel!AH52</f>
        <v>USD</v>
      </c>
      <c r="J395" s="38">
        <f>Travel!AI52</f>
        <v>0</v>
      </c>
      <c r="K395" s="38">
        <f>Travel!AJ52</f>
        <v>0</v>
      </c>
      <c r="L395" s="38">
        <f>Travel!AK52</f>
        <v>0</v>
      </c>
      <c r="M395" s="38">
        <f>Travel!AL52</f>
        <v>0</v>
      </c>
      <c r="N395" s="38">
        <f>Travel!AM52</f>
        <v>0</v>
      </c>
      <c r="O395" s="38">
        <f>Travel!AN52</f>
        <v>0</v>
      </c>
      <c r="P395" s="38">
        <f>Travel!AO52</f>
        <v>0</v>
      </c>
      <c r="Q395" s="38">
        <f>Travel!AP52</f>
        <v>0</v>
      </c>
      <c r="R395" s="38">
        <f>Travel!AQ52</f>
        <v>0</v>
      </c>
      <c r="S395" s="38">
        <f>Travel!AR52</f>
        <v>0</v>
      </c>
      <c r="T395" s="38">
        <f>Travel!AS52</f>
        <v>0</v>
      </c>
      <c r="U395" s="38">
        <f>Travel!AT52</f>
        <v>0</v>
      </c>
      <c r="V395" s="38">
        <f t="shared" si="7"/>
        <v>0</v>
      </c>
    </row>
    <row r="396" spans="1:22" x14ac:dyDescent="0.4">
      <c r="A396" t="str">
        <f>Travel!AA53</f>
        <v>Budget</v>
      </c>
      <c r="B396" t="str">
        <f>Travel!AB53</f>
        <v>7068-000000</v>
      </c>
      <c r="C396">
        <f>Travel!AC53</f>
        <v>955</v>
      </c>
      <c r="D396" s="37" t="str">
        <f>Travel!AD53</f>
        <v>035</v>
      </c>
      <c r="E396" s="37"/>
      <c r="H396">
        <f>Travel!AG53</f>
        <v>110</v>
      </c>
      <c r="I396" t="str">
        <f>Travel!AH53</f>
        <v>USD</v>
      </c>
      <c r="J396" s="38">
        <f>Travel!AI53</f>
        <v>0</v>
      </c>
      <c r="K396" s="38">
        <f>Travel!AJ53</f>
        <v>0</v>
      </c>
      <c r="L396" s="38">
        <f>Travel!AK53</f>
        <v>0</v>
      </c>
      <c r="M396" s="38">
        <f>Travel!AL53</f>
        <v>0</v>
      </c>
      <c r="N396" s="38">
        <f>Travel!AM53</f>
        <v>0</v>
      </c>
      <c r="O396" s="38">
        <f>Travel!AN53</f>
        <v>0</v>
      </c>
      <c r="P396" s="38">
        <f>Travel!AO53</f>
        <v>0</v>
      </c>
      <c r="Q396" s="38">
        <f>Travel!AP53</f>
        <v>0</v>
      </c>
      <c r="R396" s="38">
        <f>Travel!AQ53</f>
        <v>0</v>
      </c>
      <c r="S396" s="38">
        <f>Travel!AR53</f>
        <v>0</v>
      </c>
      <c r="T396" s="38">
        <f>Travel!AS53</f>
        <v>0</v>
      </c>
      <c r="U396" s="38">
        <f>Travel!AT53</f>
        <v>0</v>
      </c>
      <c r="V396" s="38">
        <f t="shared" si="7"/>
        <v>0</v>
      </c>
    </row>
    <row r="397" spans="1:22" x14ac:dyDescent="0.4">
      <c r="A397" t="str">
        <f>Travel!AA54</f>
        <v>Budget</v>
      </c>
      <c r="B397" t="str">
        <f>Travel!AB54</f>
        <v>7072-000000</v>
      </c>
      <c r="C397">
        <f>Travel!AC54</f>
        <v>955</v>
      </c>
      <c r="D397" s="37" t="str">
        <f>Travel!AD54</f>
        <v>035</v>
      </c>
      <c r="E397" s="37"/>
      <c r="H397">
        <f>Travel!AG54</f>
        <v>110</v>
      </c>
      <c r="I397" t="str">
        <f>Travel!AH54</f>
        <v>USD</v>
      </c>
      <c r="J397" s="38">
        <f>Travel!AI54</f>
        <v>0</v>
      </c>
      <c r="K397" s="38">
        <f>Travel!AJ54</f>
        <v>0</v>
      </c>
      <c r="L397" s="38">
        <f>Travel!AK54</f>
        <v>0</v>
      </c>
      <c r="M397" s="38">
        <f>Travel!AL54</f>
        <v>0</v>
      </c>
      <c r="N397" s="38">
        <f>Travel!AM54</f>
        <v>0</v>
      </c>
      <c r="O397" s="38">
        <f>Travel!AN54</f>
        <v>0</v>
      </c>
      <c r="P397" s="38">
        <f>Travel!AO54</f>
        <v>0</v>
      </c>
      <c r="Q397" s="38">
        <f>Travel!AP54</f>
        <v>0</v>
      </c>
      <c r="R397" s="38">
        <f>Travel!AQ54</f>
        <v>0</v>
      </c>
      <c r="S397" s="38">
        <f>Travel!AR54</f>
        <v>0</v>
      </c>
      <c r="T397" s="38">
        <f>Travel!AS54</f>
        <v>0</v>
      </c>
      <c r="U397" s="38">
        <f>Travel!AT54</f>
        <v>0</v>
      </c>
      <c r="V397" s="38">
        <f t="shared" si="7"/>
        <v>0</v>
      </c>
    </row>
    <row r="398" spans="1:22" x14ac:dyDescent="0.4">
      <c r="A398" t="str">
        <f>Travel!AA58</f>
        <v>Budget</v>
      </c>
      <c r="B398" t="str">
        <f>Travel!AB58</f>
        <v>7060-000000</v>
      </c>
      <c r="C398">
        <f>Travel!AC58</f>
        <v>956</v>
      </c>
      <c r="D398" s="37" t="str">
        <f>Travel!AD58</f>
        <v>035</v>
      </c>
      <c r="E398" s="37"/>
      <c r="H398">
        <f>Travel!AG58</f>
        <v>110</v>
      </c>
      <c r="I398" t="str">
        <f>Travel!AH58</f>
        <v>USD</v>
      </c>
      <c r="J398" s="38">
        <f>Travel!AI58</f>
        <v>0</v>
      </c>
      <c r="K398" s="38">
        <f>Travel!AJ58</f>
        <v>0</v>
      </c>
      <c r="L398" s="38">
        <f>Travel!AK58</f>
        <v>0</v>
      </c>
      <c r="M398" s="38">
        <f>Travel!AL58</f>
        <v>0</v>
      </c>
      <c r="N398" s="38">
        <f>Travel!AM58</f>
        <v>0</v>
      </c>
      <c r="O398" s="38">
        <f>Travel!AN58</f>
        <v>0</v>
      </c>
      <c r="P398" s="38">
        <f>Travel!AO58</f>
        <v>0</v>
      </c>
      <c r="Q398" s="38">
        <f>Travel!AP58</f>
        <v>0</v>
      </c>
      <c r="R398" s="38">
        <f>Travel!AQ58</f>
        <v>0</v>
      </c>
      <c r="S398" s="38">
        <f>Travel!AR58</f>
        <v>0</v>
      </c>
      <c r="T398" s="38">
        <f>Travel!AS58</f>
        <v>0</v>
      </c>
      <c r="U398" s="38">
        <f>Travel!AT58</f>
        <v>0</v>
      </c>
      <c r="V398" s="38">
        <f t="shared" si="7"/>
        <v>0</v>
      </c>
    </row>
    <row r="399" spans="1:22" x14ac:dyDescent="0.4">
      <c r="A399" t="str">
        <f>Travel!AA59</f>
        <v>Budget</v>
      </c>
      <c r="B399" t="str">
        <f>Travel!AB59</f>
        <v>7062-000000</v>
      </c>
      <c r="C399">
        <f>Travel!AC59</f>
        <v>956</v>
      </c>
      <c r="D399" s="37" t="str">
        <f>Travel!AD59</f>
        <v>035</v>
      </c>
      <c r="E399" s="37"/>
      <c r="H399">
        <f>Travel!AG59</f>
        <v>110</v>
      </c>
      <c r="I399" t="str">
        <f>Travel!AH59</f>
        <v>USD</v>
      </c>
      <c r="J399" s="38">
        <f>Travel!AI59</f>
        <v>4.166666666666667</v>
      </c>
      <c r="K399" s="38">
        <f>Travel!AJ59</f>
        <v>4.166666666666667</v>
      </c>
      <c r="L399" s="38">
        <f>Travel!AK59</f>
        <v>4.166666666666667</v>
      </c>
      <c r="M399" s="38">
        <f>Travel!AL59</f>
        <v>4.166666666666667</v>
      </c>
      <c r="N399" s="38">
        <f>Travel!AM59</f>
        <v>4.166666666666667</v>
      </c>
      <c r="O399" s="38">
        <f>Travel!AN59</f>
        <v>4.166666666666667</v>
      </c>
      <c r="P399" s="38">
        <f>Travel!AO59</f>
        <v>4.166666666666667</v>
      </c>
      <c r="Q399" s="38">
        <f>Travel!AP59</f>
        <v>4.166666666666667</v>
      </c>
      <c r="R399" s="38">
        <f>Travel!AQ59</f>
        <v>4.166666666666667</v>
      </c>
      <c r="S399" s="38">
        <f>Travel!AR59</f>
        <v>4.166666666666667</v>
      </c>
      <c r="T399" s="38">
        <f>Travel!AS59</f>
        <v>4.166666666666667</v>
      </c>
      <c r="U399" s="38">
        <f>Travel!AT59</f>
        <v>4.166666666666667</v>
      </c>
      <c r="V399" s="38">
        <f t="shared" si="7"/>
        <v>49.999999999999993</v>
      </c>
    </row>
    <row r="400" spans="1:22" x14ac:dyDescent="0.4">
      <c r="A400" t="str">
        <f>Travel!AA60</f>
        <v>Budget</v>
      </c>
      <c r="B400" t="str">
        <f>Travel!AB60</f>
        <v>7064-000000</v>
      </c>
      <c r="C400">
        <f>Travel!AC60</f>
        <v>956</v>
      </c>
      <c r="D400" s="37" t="str">
        <f>Travel!AD60</f>
        <v>035</v>
      </c>
      <c r="E400" s="37"/>
      <c r="H400">
        <f>Travel!AG60</f>
        <v>110</v>
      </c>
      <c r="I400" t="str">
        <f>Travel!AH60</f>
        <v>USD</v>
      </c>
      <c r="J400" s="38">
        <f>Travel!AI60</f>
        <v>0</v>
      </c>
      <c r="K400" s="38">
        <f>Travel!AJ60</f>
        <v>0</v>
      </c>
      <c r="L400" s="38">
        <f>Travel!AK60</f>
        <v>0</v>
      </c>
      <c r="M400" s="38">
        <f>Travel!AL60</f>
        <v>0</v>
      </c>
      <c r="N400" s="38">
        <f>Travel!AM60</f>
        <v>0</v>
      </c>
      <c r="O400" s="38">
        <f>Travel!AN60</f>
        <v>0</v>
      </c>
      <c r="P400" s="38">
        <f>Travel!AO60</f>
        <v>0</v>
      </c>
      <c r="Q400" s="38">
        <f>Travel!AP60</f>
        <v>0</v>
      </c>
      <c r="R400" s="38">
        <f>Travel!AQ60</f>
        <v>0</v>
      </c>
      <c r="S400" s="38">
        <f>Travel!AR60</f>
        <v>0</v>
      </c>
      <c r="T400" s="38">
        <f>Travel!AS60</f>
        <v>0</v>
      </c>
      <c r="U400" s="38">
        <f>Travel!AT60</f>
        <v>0</v>
      </c>
      <c r="V400" s="38">
        <f t="shared" si="7"/>
        <v>0</v>
      </c>
    </row>
    <row r="401" spans="1:22" x14ac:dyDescent="0.4">
      <c r="A401" t="str">
        <f>Travel!AA61</f>
        <v>Budget</v>
      </c>
      <c r="B401" t="str">
        <f>Travel!AB61</f>
        <v>7066-000000</v>
      </c>
      <c r="C401">
        <f>Travel!AC61</f>
        <v>956</v>
      </c>
      <c r="D401" s="37" t="str">
        <f>Travel!AD61</f>
        <v>035</v>
      </c>
      <c r="E401" s="37"/>
      <c r="H401">
        <f>Travel!AG61</f>
        <v>110</v>
      </c>
      <c r="I401" t="str">
        <f>Travel!AH61</f>
        <v>USD</v>
      </c>
      <c r="J401" s="38">
        <f>Travel!AI61</f>
        <v>0</v>
      </c>
      <c r="K401" s="38">
        <f>Travel!AJ61</f>
        <v>0</v>
      </c>
      <c r="L401" s="38">
        <f>Travel!AK61</f>
        <v>0</v>
      </c>
      <c r="M401" s="38">
        <f>Travel!AL61</f>
        <v>0</v>
      </c>
      <c r="N401" s="38">
        <f>Travel!AM61</f>
        <v>0</v>
      </c>
      <c r="O401" s="38">
        <f>Travel!AN61</f>
        <v>0</v>
      </c>
      <c r="P401" s="38">
        <f>Travel!AO61</f>
        <v>0</v>
      </c>
      <c r="Q401" s="38">
        <f>Travel!AP61</f>
        <v>0</v>
      </c>
      <c r="R401" s="38">
        <f>Travel!AQ61</f>
        <v>0</v>
      </c>
      <c r="S401" s="38">
        <f>Travel!AR61</f>
        <v>0</v>
      </c>
      <c r="T401" s="38">
        <f>Travel!AS61</f>
        <v>0</v>
      </c>
      <c r="U401" s="38">
        <f>Travel!AT61</f>
        <v>0</v>
      </c>
      <c r="V401" s="38">
        <f t="shared" si="7"/>
        <v>0</v>
      </c>
    </row>
    <row r="402" spans="1:22" x14ac:dyDescent="0.4">
      <c r="A402" t="str">
        <f>Travel!AA62</f>
        <v>Budget</v>
      </c>
      <c r="B402" t="str">
        <f>Travel!AB62</f>
        <v>7068-000000</v>
      </c>
      <c r="C402">
        <f>Travel!AC62</f>
        <v>956</v>
      </c>
      <c r="D402" s="37" t="str">
        <f>Travel!AD62</f>
        <v>035</v>
      </c>
      <c r="E402" s="37"/>
      <c r="H402">
        <f>Travel!AG62</f>
        <v>110</v>
      </c>
      <c r="I402" t="str">
        <f>Travel!AH62</f>
        <v>USD</v>
      </c>
      <c r="J402" s="38">
        <f>Travel!AI62</f>
        <v>0</v>
      </c>
      <c r="K402" s="38">
        <f>Travel!AJ62</f>
        <v>0</v>
      </c>
      <c r="L402" s="38">
        <f>Travel!AK62</f>
        <v>0</v>
      </c>
      <c r="M402" s="38">
        <f>Travel!AL62</f>
        <v>0</v>
      </c>
      <c r="N402" s="38">
        <f>Travel!AM62</f>
        <v>0</v>
      </c>
      <c r="O402" s="38">
        <f>Travel!AN62</f>
        <v>0</v>
      </c>
      <c r="P402" s="38">
        <f>Travel!AO62</f>
        <v>0</v>
      </c>
      <c r="Q402" s="38">
        <f>Travel!AP62</f>
        <v>0</v>
      </c>
      <c r="R402" s="38">
        <f>Travel!AQ62</f>
        <v>0</v>
      </c>
      <c r="S402" s="38">
        <f>Travel!AR62</f>
        <v>0</v>
      </c>
      <c r="T402" s="38">
        <f>Travel!AS62</f>
        <v>0</v>
      </c>
      <c r="U402" s="38">
        <f>Travel!AT62</f>
        <v>0</v>
      </c>
      <c r="V402" s="38">
        <f t="shared" si="7"/>
        <v>0</v>
      </c>
    </row>
    <row r="403" spans="1:22" x14ac:dyDescent="0.4">
      <c r="A403" t="str">
        <f>Travel!AA63</f>
        <v>Budget</v>
      </c>
      <c r="B403" t="str">
        <f>Travel!AB63</f>
        <v>7072-000000</v>
      </c>
      <c r="C403">
        <f>Travel!AC63</f>
        <v>956</v>
      </c>
      <c r="D403" s="37" t="str">
        <f>Travel!AD63</f>
        <v>035</v>
      </c>
      <c r="E403" s="37"/>
      <c r="H403">
        <f>Travel!AG63</f>
        <v>110</v>
      </c>
      <c r="I403" t="str">
        <f>Travel!AH63</f>
        <v>USD</v>
      </c>
      <c r="J403" s="38">
        <f>Travel!AI63</f>
        <v>0</v>
      </c>
      <c r="K403" s="38">
        <f>Travel!AJ63</f>
        <v>0</v>
      </c>
      <c r="L403" s="38">
        <f>Travel!AK63</f>
        <v>0</v>
      </c>
      <c r="M403" s="38">
        <f>Travel!AL63</f>
        <v>0</v>
      </c>
      <c r="N403" s="38">
        <f>Travel!AM63</f>
        <v>0</v>
      </c>
      <c r="O403" s="38">
        <f>Travel!AN63</f>
        <v>0</v>
      </c>
      <c r="P403" s="38">
        <f>Travel!AO63</f>
        <v>0</v>
      </c>
      <c r="Q403" s="38">
        <f>Travel!AP63</f>
        <v>0</v>
      </c>
      <c r="R403" s="38">
        <f>Travel!AQ63</f>
        <v>0</v>
      </c>
      <c r="S403" s="38">
        <f>Travel!AR63</f>
        <v>0</v>
      </c>
      <c r="T403" s="38">
        <f>Travel!AS63</f>
        <v>0</v>
      </c>
      <c r="U403" s="38">
        <f>Travel!AT63</f>
        <v>0</v>
      </c>
      <c r="V403" s="38">
        <f t="shared" si="7"/>
        <v>0</v>
      </c>
    </row>
    <row r="404" spans="1:22" x14ac:dyDescent="0.4">
      <c r="A404" t="str">
        <f>Travel!AA67</f>
        <v>Budget</v>
      </c>
      <c r="B404" t="str">
        <f>Travel!AB67</f>
        <v>7060-000000</v>
      </c>
      <c r="C404">
        <f>Travel!AC67</f>
        <v>957</v>
      </c>
      <c r="D404" s="37" t="str">
        <f>Travel!AD67</f>
        <v>035</v>
      </c>
      <c r="E404" s="37"/>
      <c r="H404">
        <f>Travel!AG67</f>
        <v>110</v>
      </c>
      <c r="I404" t="str">
        <f>Travel!AH67</f>
        <v>USD</v>
      </c>
      <c r="J404" s="38">
        <f>Travel!AI67</f>
        <v>0</v>
      </c>
      <c r="K404" s="38">
        <f>Travel!AJ67</f>
        <v>0</v>
      </c>
      <c r="L404" s="38">
        <f>Travel!AK67</f>
        <v>0</v>
      </c>
      <c r="M404" s="38">
        <f>Travel!AL67</f>
        <v>0</v>
      </c>
      <c r="N404" s="38">
        <f>Travel!AM67</f>
        <v>0</v>
      </c>
      <c r="O404" s="38">
        <f>Travel!AN67</f>
        <v>0</v>
      </c>
      <c r="P404" s="38">
        <f>Travel!AO67</f>
        <v>0</v>
      </c>
      <c r="Q404" s="38">
        <f>Travel!AP67</f>
        <v>0</v>
      </c>
      <c r="R404" s="38">
        <f>Travel!AQ67</f>
        <v>0</v>
      </c>
      <c r="S404" s="38">
        <f>Travel!AR67</f>
        <v>0</v>
      </c>
      <c r="T404" s="38">
        <f>Travel!AS67</f>
        <v>0</v>
      </c>
      <c r="U404" s="38">
        <f>Travel!AT67</f>
        <v>0</v>
      </c>
      <c r="V404" s="38">
        <f t="shared" si="7"/>
        <v>0</v>
      </c>
    </row>
    <row r="405" spans="1:22" x14ac:dyDescent="0.4">
      <c r="A405" t="str">
        <f>Travel!AA68</f>
        <v>Budget</v>
      </c>
      <c r="B405" t="str">
        <f>Travel!AB68</f>
        <v>7062-000000</v>
      </c>
      <c r="C405">
        <f>Travel!AC68</f>
        <v>957</v>
      </c>
      <c r="D405" s="37" t="str">
        <f>Travel!AD68</f>
        <v>035</v>
      </c>
      <c r="E405" s="37"/>
      <c r="H405">
        <f>Travel!AG68</f>
        <v>110</v>
      </c>
      <c r="I405" t="str">
        <f>Travel!AH68</f>
        <v>USD</v>
      </c>
      <c r="J405" s="38">
        <f>Travel!AI68</f>
        <v>4.166666666666667</v>
      </c>
      <c r="K405" s="38">
        <f>Travel!AJ68</f>
        <v>4.166666666666667</v>
      </c>
      <c r="L405" s="38">
        <f>Travel!AK68</f>
        <v>4.166666666666667</v>
      </c>
      <c r="M405" s="38">
        <f>Travel!AL68</f>
        <v>4.166666666666667</v>
      </c>
      <c r="N405" s="38">
        <f>Travel!AM68</f>
        <v>4.166666666666667</v>
      </c>
      <c r="O405" s="38">
        <f>Travel!AN68</f>
        <v>4.166666666666667</v>
      </c>
      <c r="P405" s="38">
        <f>Travel!AO68</f>
        <v>4.166666666666667</v>
      </c>
      <c r="Q405" s="38">
        <f>Travel!AP68</f>
        <v>4.166666666666667</v>
      </c>
      <c r="R405" s="38">
        <f>Travel!AQ68</f>
        <v>4.166666666666667</v>
      </c>
      <c r="S405" s="38">
        <f>Travel!AR68</f>
        <v>4.166666666666667</v>
      </c>
      <c r="T405" s="38">
        <f>Travel!AS68</f>
        <v>4.166666666666667</v>
      </c>
      <c r="U405" s="38">
        <f>Travel!AT68</f>
        <v>4.166666666666667</v>
      </c>
      <c r="V405" s="38">
        <f t="shared" si="7"/>
        <v>49.999999999999993</v>
      </c>
    </row>
    <row r="406" spans="1:22" x14ac:dyDescent="0.4">
      <c r="A406" t="str">
        <f>Travel!AA69</f>
        <v>Budget</v>
      </c>
      <c r="B406" t="str">
        <f>Travel!AB69</f>
        <v>7064-000000</v>
      </c>
      <c r="C406">
        <f>Travel!AC69</f>
        <v>957</v>
      </c>
      <c r="D406" s="37" t="str">
        <f>Travel!AD69</f>
        <v>035</v>
      </c>
      <c r="E406" s="37"/>
      <c r="H406">
        <f>Travel!AG69</f>
        <v>110</v>
      </c>
      <c r="I406" t="str">
        <f>Travel!AH69</f>
        <v>USD</v>
      </c>
      <c r="J406" s="38">
        <f>Travel!AI69</f>
        <v>0</v>
      </c>
      <c r="K406" s="38">
        <f>Travel!AJ69</f>
        <v>0</v>
      </c>
      <c r="L406" s="38">
        <f>Travel!AK69</f>
        <v>0</v>
      </c>
      <c r="M406" s="38">
        <f>Travel!AL69</f>
        <v>0</v>
      </c>
      <c r="N406" s="38">
        <f>Travel!AM69</f>
        <v>0</v>
      </c>
      <c r="O406" s="38">
        <f>Travel!AN69</f>
        <v>0</v>
      </c>
      <c r="P406" s="38">
        <f>Travel!AO69</f>
        <v>0</v>
      </c>
      <c r="Q406" s="38">
        <f>Travel!AP69</f>
        <v>0</v>
      </c>
      <c r="R406" s="38">
        <f>Travel!AQ69</f>
        <v>0</v>
      </c>
      <c r="S406" s="38">
        <f>Travel!AR69</f>
        <v>0</v>
      </c>
      <c r="T406" s="38">
        <f>Travel!AS69</f>
        <v>0</v>
      </c>
      <c r="U406" s="38">
        <f>Travel!AT69</f>
        <v>0</v>
      </c>
      <c r="V406" s="38">
        <f t="shared" si="7"/>
        <v>0</v>
      </c>
    </row>
    <row r="407" spans="1:22" x14ac:dyDescent="0.4">
      <c r="A407" t="str">
        <f>Travel!AA70</f>
        <v>Budget</v>
      </c>
      <c r="B407" t="str">
        <f>Travel!AB70</f>
        <v>7066-000000</v>
      </c>
      <c r="C407">
        <f>Travel!AC70</f>
        <v>957</v>
      </c>
      <c r="D407" s="37" t="str">
        <f>Travel!AD70</f>
        <v>035</v>
      </c>
      <c r="E407" s="37"/>
      <c r="H407">
        <f>Travel!AG70</f>
        <v>110</v>
      </c>
      <c r="I407" t="str">
        <f>Travel!AH70</f>
        <v>USD</v>
      </c>
      <c r="J407" s="38">
        <f>Travel!AI70</f>
        <v>0</v>
      </c>
      <c r="K407" s="38">
        <f>Travel!AJ70</f>
        <v>0</v>
      </c>
      <c r="L407" s="38">
        <f>Travel!AK70</f>
        <v>0</v>
      </c>
      <c r="M407" s="38">
        <f>Travel!AL70</f>
        <v>0</v>
      </c>
      <c r="N407" s="38">
        <f>Travel!AM70</f>
        <v>0</v>
      </c>
      <c r="O407" s="38">
        <f>Travel!AN70</f>
        <v>0</v>
      </c>
      <c r="P407" s="38">
        <f>Travel!AO70</f>
        <v>0</v>
      </c>
      <c r="Q407" s="38">
        <f>Travel!AP70</f>
        <v>0</v>
      </c>
      <c r="R407" s="38">
        <f>Travel!AQ70</f>
        <v>0</v>
      </c>
      <c r="S407" s="38">
        <f>Travel!AR70</f>
        <v>0</v>
      </c>
      <c r="T407" s="38">
        <f>Travel!AS70</f>
        <v>0</v>
      </c>
      <c r="U407" s="38">
        <f>Travel!AT70</f>
        <v>0</v>
      </c>
      <c r="V407" s="38">
        <f t="shared" si="7"/>
        <v>0</v>
      </c>
    </row>
    <row r="408" spans="1:22" x14ac:dyDescent="0.4">
      <c r="A408" t="str">
        <f>Travel!AA71</f>
        <v>Budget</v>
      </c>
      <c r="B408" t="str">
        <f>Travel!AB71</f>
        <v>7068-000000</v>
      </c>
      <c r="C408">
        <f>Travel!AC71</f>
        <v>957</v>
      </c>
      <c r="D408" s="37" t="str">
        <f>Travel!AD71</f>
        <v>035</v>
      </c>
      <c r="E408" s="37"/>
      <c r="H408">
        <f>Travel!AG71</f>
        <v>110</v>
      </c>
      <c r="I408" t="str">
        <f>Travel!AH71</f>
        <v>USD</v>
      </c>
      <c r="J408" s="38">
        <f>Travel!AI71</f>
        <v>0</v>
      </c>
      <c r="K408" s="38">
        <f>Travel!AJ71</f>
        <v>0</v>
      </c>
      <c r="L408" s="38">
        <f>Travel!AK71</f>
        <v>0</v>
      </c>
      <c r="M408" s="38">
        <f>Travel!AL71</f>
        <v>0</v>
      </c>
      <c r="N408" s="38">
        <f>Travel!AM71</f>
        <v>0</v>
      </c>
      <c r="O408" s="38">
        <f>Travel!AN71</f>
        <v>0</v>
      </c>
      <c r="P408" s="38">
        <f>Travel!AO71</f>
        <v>0</v>
      </c>
      <c r="Q408" s="38">
        <f>Travel!AP71</f>
        <v>0</v>
      </c>
      <c r="R408" s="38">
        <f>Travel!AQ71</f>
        <v>0</v>
      </c>
      <c r="S408" s="38">
        <f>Travel!AR71</f>
        <v>0</v>
      </c>
      <c r="T408" s="38">
        <f>Travel!AS71</f>
        <v>0</v>
      </c>
      <c r="U408" s="38">
        <f>Travel!AT71</f>
        <v>0</v>
      </c>
      <c r="V408" s="38">
        <f t="shared" si="7"/>
        <v>0</v>
      </c>
    </row>
    <row r="409" spans="1:22" x14ac:dyDescent="0.4">
      <c r="A409" t="str">
        <f>Travel!AA72</f>
        <v>Budget</v>
      </c>
      <c r="B409" t="str">
        <f>Travel!AB72</f>
        <v>7072-000000</v>
      </c>
      <c r="C409">
        <f>Travel!AC72</f>
        <v>957</v>
      </c>
      <c r="D409" s="37" t="str">
        <f>Travel!AD72</f>
        <v>035</v>
      </c>
      <c r="E409" s="37"/>
      <c r="H409">
        <f>Travel!AG72</f>
        <v>110</v>
      </c>
      <c r="I409" t="str">
        <f>Travel!AH72</f>
        <v>USD</v>
      </c>
      <c r="J409" s="38">
        <f>Travel!AI72</f>
        <v>0</v>
      </c>
      <c r="K409" s="38">
        <f>Travel!AJ72</f>
        <v>0</v>
      </c>
      <c r="L409" s="38">
        <f>Travel!AK72</f>
        <v>0</v>
      </c>
      <c r="M409" s="38">
        <f>Travel!AL72</f>
        <v>0</v>
      </c>
      <c r="N409" s="38">
        <f>Travel!AM72</f>
        <v>0</v>
      </c>
      <c r="O409" s="38">
        <f>Travel!AN72</f>
        <v>0</v>
      </c>
      <c r="P409" s="38">
        <f>Travel!AO72</f>
        <v>0</v>
      </c>
      <c r="Q409" s="38">
        <f>Travel!AP72</f>
        <v>0</v>
      </c>
      <c r="R409" s="38">
        <f>Travel!AQ72</f>
        <v>0</v>
      </c>
      <c r="S409" s="38">
        <f>Travel!AR72</f>
        <v>0</v>
      </c>
      <c r="T409" s="38">
        <f>Travel!AS72</f>
        <v>0</v>
      </c>
      <c r="U409" s="38">
        <f>Travel!AT72</f>
        <v>0</v>
      </c>
      <c r="V409" s="38">
        <f t="shared" si="7"/>
        <v>0</v>
      </c>
    </row>
    <row r="410" spans="1:22" x14ac:dyDescent="0.4">
      <c r="A410" t="str">
        <f>Travel!AA76</f>
        <v>Budget</v>
      </c>
      <c r="B410" t="str">
        <f>Travel!AB76</f>
        <v>7060-000000</v>
      </c>
      <c r="C410">
        <f>Travel!AC76</f>
        <v>958</v>
      </c>
      <c r="D410" s="37" t="str">
        <f>Travel!AD76</f>
        <v>035</v>
      </c>
      <c r="E410" s="37"/>
      <c r="H410">
        <f>Travel!AG76</f>
        <v>110</v>
      </c>
      <c r="I410" t="str">
        <f>Travel!AH76</f>
        <v>USD</v>
      </c>
      <c r="J410" s="38">
        <f>Travel!AI76</f>
        <v>0</v>
      </c>
      <c r="K410" s="38">
        <f>Travel!AJ76</f>
        <v>0</v>
      </c>
      <c r="L410" s="38">
        <f>Travel!AK76</f>
        <v>0</v>
      </c>
      <c r="M410" s="38">
        <f>Travel!AL76</f>
        <v>0</v>
      </c>
      <c r="N410" s="38">
        <f>Travel!AM76</f>
        <v>0</v>
      </c>
      <c r="O410" s="38">
        <f>Travel!AN76</f>
        <v>0</v>
      </c>
      <c r="P410" s="38">
        <f>Travel!AO76</f>
        <v>0</v>
      </c>
      <c r="Q410" s="38">
        <f>Travel!AP76</f>
        <v>0</v>
      </c>
      <c r="R410" s="38">
        <f>Travel!AQ76</f>
        <v>0</v>
      </c>
      <c r="S410" s="38">
        <f>Travel!AR76</f>
        <v>0</v>
      </c>
      <c r="T410" s="38">
        <f>Travel!AS76</f>
        <v>0</v>
      </c>
      <c r="U410" s="38">
        <f>Travel!AT76</f>
        <v>0</v>
      </c>
      <c r="V410" s="38">
        <f t="shared" si="7"/>
        <v>0</v>
      </c>
    </row>
    <row r="411" spans="1:22" x14ac:dyDescent="0.4">
      <c r="A411" t="str">
        <f>Travel!AA77</f>
        <v>Budget</v>
      </c>
      <c r="B411" t="str">
        <f>Travel!AB77</f>
        <v>7062-000000</v>
      </c>
      <c r="C411">
        <f>Travel!AC77</f>
        <v>958</v>
      </c>
      <c r="D411" s="37" t="str">
        <f>Travel!AD77</f>
        <v>035</v>
      </c>
      <c r="E411" s="37"/>
      <c r="H411">
        <f>Travel!AG77</f>
        <v>110</v>
      </c>
      <c r="I411" t="str">
        <f>Travel!AH77</f>
        <v>USD</v>
      </c>
      <c r="J411" s="38">
        <f>Travel!AI77</f>
        <v>10</v>
      </c>
      <c r="K411" s="38">
        <f>Travel!AJ77</f>
        <v>10</v>
      </c>
      <c r="L411" s="38">
        <f>Travel!AK77</f>
        <v>10</v>
      </c>
      <c r="M411" s="38">
        <f>Travel!AL77</f>
        <v>10</v>
      </c>
      <c r="N411" s="38">
        <f>Travel!AM77</f>
        <v>10</v>
      </c>
      <c r="O411" s="38">
        <f>Travel!AN77</f>
        <v>10</v>
      </c>
      <c r="P411" s="38">
        <f>Travel!AO77</f>
        <v>10</v>
      </c>
      <c r="Q411" s="38">
        <f>Travel!AP77</f>
        <v>10</v>
      </c>
      <c r="R411" s="38">
        <f>Travel!AQ77</f>
        <v>10</v>
      </c>
      <c r="S411" s="38">
        <f>Travel!AR77</f>
        <v>10</v>
      </c>
      <c r="T411" s="38">
        <f>Travel!AS77</f>
        <v>10</v>
      </c>
      <c r="U411" s="38">
        <f>Travel!AT77</f>
        <v>10</v>
      </c>
      <c r="V411" s="38">
        <f t="shared" si="7"/>
        <v>120</v>
      </c>
    </row>
    <row r="412" spans="1:22" x14ac:dyDescent="0.4">
      <c r="A412" t="str">
        <f>Travel!AA78</f>
        <v>Budget</v>
      </c>
      <c r="B412" t="str">
        <f>Travel!AB78</f>
        <v>7064-000000</v>
      </c>
      <c r="C412">
        <f>Travel!AC78</f>
        <v>958</v>
      </c>
      <c r="D412" s="37" t="str">
        <f>Travel!AD78</f>
        <v>035</v>
      </c>
      <c r="E412" s="37"/>
      <c r="H412">
        <f>Travel!AG78</f>
        <v>110</v>
      </c>
      <c r="I412" t="str">
        <f>Travel!AH78</f>
        <v>USD</v>
      </c>
      <c r="J412" s="38">
        <f>Travel!AI78</f>
        <v>0</v>
      </c>
      <c r="K412" s="38">
        <f>Travel!AJ78</f>
        <v>0</v>
      </c>
      <c r="L412" s="38">
        <f>Travel!AK78</f>
        <v>0</v>
      </c>
      <c r="M412" s="38">
        <f>Travel!AL78</f>
        <v>0</v>
      </c>
      <c r="N412" s="38">
        <f>Travel!AM78</f>
        <v>0</v>
      </c>
      <c r="O412" s="38">
        <f>Travel!AN78</f>
        <v>0</v>
      </c>
      <c r="P412" s="38">
        <f>Travel!AO78</f>
        <v>0</v>
      </c>
      <c r="Q412" s="38">
        <f>Travel!AP78</f>
        <v>0</v>
      </c>
      <c r="R412" s="38">
        <f>Travel!AQ78</f>
        <v>0</v>
      </c>
      <c r="S412" s="38">
        <f>Travel!AR78</f>
        <v>0</v>
      </c>
      <c r="T412" s="38">
        <f>Travel!AS78</f>
        <v>0</v>
      </c>
      <c r="U412" s="38">
        <f>Travel!AT78</f>
        <v>0</v>
      </c>
      <c r="V412" s="38">
        <f t="shared" si="7"/>
        <v>0</v>
      </c>
    </row>
    <row r="413" spans="1:22" x14ac:dyDescent="0.4">
      <c r="A413" t="str">
        <f>Travel!AA79</f>
        <v>Budget</v>
      </c>
      <c r="B413" t="str">
        <f>Travel!AB79</f>
        <v>7066-000000</v>
      </c>
      <c r="C413">
        <f>Travel!AC79</f>
        <v>958</v>
      </c>
      <c r="D413" s="37" t="str">
        <f>Travel!AD79</f>
        <v>035</v>
      </c>
      <c r="E413" s="37"/>
      <c r="H413">
        <f>Travel!AG79</f>
        <v>110</v>
      </c>
      <c r="I413" t="str">
        <f>Travel!AH79</f>
        <v>USD</v>
      </c>
      <c r="J413" s="38">
        <f>Travel!AI79</f>
        <v>0</v>
      </c>
      <c r="K413" s="38">
        <f>Travel!AJ79</f>
        <v>0</v>
      </c>
      <c r="L413" s="38">
        <f>Travel!AK79</f>
        <v>0</v>
      </c>
      <c r="M413" s="38">
        <f>Travel!AL79</f>
        <v>0</v>
      </c>
      <c r="N413" s="38">
        <f>Travel!AM79</f>
        <v>0</v>
      </c>
      <c r="O413" s="38">
        <f>Travel!AN79</f>
        <v>0</v>
      </c>
      <c r="P413" s="38">
        <f>Travel!AO79</f>
        <v>0</v>
      </c>
      <c r="Q413" s="38">
        <f>Travel!AP79</f>
        <v>0</v>
      </c>
      <c r="R413" s="38">
        <f>Travel!AQ79</f>
        <v>0</v>
      </c>
      <c r="S413" s="38">
        <f>Travel!AR79</f>
        <v>0</v>
      </c>
      <c r="T413" s="38">
        <f>Travel!AS79</f>
        <v>0</v>
      </c>
      <c r="U413" s="38">
        <f>Travel!AT79</f>
        <v>0</v>
      </c>
      <c r="V413" s="38">
        <f t="shared" si="7"/>
        <v>0</v>
      </c>
    </row>
    <row r="414" spans="1:22" x14ac:dyDescent="0.4">
      <c r="A414" t="str">
        <f>Travel!AA80</f>
        <v>Budget</v>
      </c>
      <c r="B414" t="str">
        <f>Travel!AB80</f>
        <v>7068-000000</v>
      </c>
      <c r="C414">
        <f>Travel!AC80</f>
        <v>958</v>
      </c>
      <c r="D414" s="37" t="str">
        <f>Travel!AD80</f>
        <v>035</v>
      </c>
      <c r="E414" s="37"/>
      <c r="H414">
        <f>Travel!AG80</f>
        <v>110</v>
      </c>
      <c r="I414" t="str">
        <f>Travel!AH80</f>
        <v>USD</v>
      </c>
      <c r="J414" s="38">
        <f>Travel!AI80</f>
        <v>0</v>
      </c>
      <c r="K414" s="38">
        <f>Travel!AJ80</f>
        <v>0</v>
      </c>
      <c r="L414" s="38">
        <f>Travel!AK80</f>
        <v>0</v>
      </c>
      <c r="M414" s="38">
        <f>Travel!AL80</f>
        <v>0</v>
      </c>
      <c r="N414" s="38">
        <f>Travel!AM80</f>
        <v>0</v>
      </c>
      <c r="O414" s="38">
        <f>Travel!AN80</f>
        <v>0</v>
      </c>
      <c r="P414" s="38">
        <f>Travel!AO80</f>
        <v>0</v>
      </c>
      <c r="Q414" s="38">
        <f>Travel!AP80</f>
        <v>0</v>
      </c>
      <c r="R414" s="38">
        <f>Travel!AQ80</f>
        <v>0</v>
      </c>
      <c r="S414" s="38">
        <f>Travel!AR80</f>
        <v>0</v>
      </c>
      <c r="T414" s="38">
        <f>Travel!AS80</f>
        <v>0</v>
      </c>
      <c r="U414" s="38">
        <f>Travel!AT80</f>
        <v>0</v>
      </c>
      <c r="V414" s="38">
        <f t="shared" si="7"/>
        <v>0</v>
      </c>
    </row>
    <row r="415" spans="1:22" x14ac:dyDescent="0.4">
      <c r="A415" t="str">
        <f>Travel!AA81</f>
        <v>Budget</v>
      </c>
      <c r="B415" t="str">
        <f>Travel!AB81</f>
        <v>7072-000000</v>
      </c>
      <c r="C415">
        <f>Travel!AC81</f>
        <v>958</v>
      </c>
      <c r="D415" s="37" t="str">
        <f>Travel!AD81</f>
        <v>035</v>
      </c>
      <c r="E415" s="37"/>
      <c r="H415">
        <f>Travel!AG81</f>
        <v>110</v>
      </c>
      <c r="I415" t="str">
        <f>Travel!AH81</f>
        <v>USD</v>
      </c>
      <c r="J415" s="38">
        <f>Travel!AI81</f>
        <v>0</v>
      </c>
      <c r="K415" s="38">
        <f>Travel!AJ81</f>
        <v>0</v>
      </c>
      <c r="L415" s="38">
        <f>Travel!AK81</f>
        <v>0</v>
      </c>
      <c r="M415" s="38">
        <f>Travel!AL81</f>
        <v>0</v>
      </c>
      <c r="N415" s="38">
        <f>Travel!AM81</f>
        <v>0</v>
      </c>
      <c r="O415" s="38">
        <f>Travel!AN81</f>
        <v>0</v>
      </c>
      <c r="P415" s="38">
        <f>Travel!AO81</f>
        <v>0</v>
      </c>
      <c r="Q415" s="38">
        <f>Travel!AP81</f>
        <v>0</v>
      </c>
      <c r="R415" s="38">
        <f>Travel!AQ81</f>
        <v>0</v>
      </c>
      <c r="S415" s="38">
        <f>Travel!AR81</f>
        <v>0</v>
      </c>
      <c r="T415" s="38">
        <f>Travel!AS81</f>
        <v>0</v>
      </c>
      <c r="U415" s="38">
        <f>Travel!AT81</f>
        <v>0</v>
      </c>
      <c r="V415" s="38">
        <f t="shared" si="7"/>
        <v>0</v>
      </c>
    </row>
    <row r="416" spans="1:22" x14ac:dyDescent="0.4">
      <c r="A416" t="str">
        <f>Travel!AA85</f>
        <v>Budget</v>
      </c>
      <c r="B416" t="str">
        <f>Travel!AB85</f>
        <v>7060-000000</v>
      </c>
      <c r="C416">
        <f>Travel!AC85</f>
        <v>959</v>
      </c>
      <c r="D416" s="37" t="str">
        <f>Travel!AD85</f>
        <v>035</v>
      </c>
      <c r="E416" s="37"/>
      <c r="H416">
        <f>Travel!AG85</f>
        <v>110</v>
      </c>
      <c r="I416" t="str">
        <f>Travel!AH85</f>
        <v>USD</v>
      </c>
      <c r="J416" s="38">
        <f>Travel!AI85</f>
        <v>0</v>
      </c>
      <c r="K416" s="38">
        <f>Travel!AJ85</f>
        <v>0</v>
      </c>
      <c r="L416" s="38">
        <f>Travel!AK85</f>
        <v>0</v>
      </c>
      <c r="M416" s="38">
        <f>Travel!AL85</f>
        <v>0</v>
      </c>
      <c r="N416" s="38">
        <f>Travel!AM85</f>
        <v>0</v>
      </c>
      <c r="O416" s="38">
        <f>Travel!AN85</f>
        <v>0</v>
      </c>
      <c r="P416" s="38">
        <f>Travel!AO85</f>
        <v>0</v>
      </c>
      <c r="Q416" s="38">
        <f>Travel!AP85</f>
        <v>0</v>
      </c>
      <c r="R416" s="38">
        <f>Travel!AQ85</f>
        <v>0</v>
      </c>
      <c r="S416" s="38">
        <f>Travel!AR85</f>
        <v>0</v>
      </c>
      <c r="T416" s="38">
        <f>Travel!AS85</f>
        <v>0</v>
      </c>
      <c r="U416" s="38">
        <f>Travel!AT85</f>
        <v>0</v>
      </c>
      <c r="V416" s="38">
        <f t="shared" si="7"/>
        <v>0</v>
      </c>
    </row>
    <row r="417" spans="1:22" x14ac:dyDescent="0.4">
      <c r="A417" t="str">
        <f>Travel!AA86</f>
        <v>Budget</v>
      </c>
      <c r="B417" t="str">
        <f>Travel!AB86</f>
        <v>7062-000000</v>
      </c>
      <c r="C417">
        <f>Travel!AC86</f>
        <v>959</v>
      </c>
      <c r="D417" s="37" t="str">
        <f>Travel!AD86</f>
        <v>035</v>
      </c>
      <c r="E417" s="37"/>
      <c r="H417">
        <f>Travel!AG86</f>
        <v>110</v>
      </c>
      <c r="I417" t="str">
        <f>Travel!AH86</f>
        <v>USD</v>
      </c>
      <c r="J417" s="38">
        <f>Travel!AI86</f>
        <v>0</v>
      </c>
      <c r="K417" s="38">
        <f>Travel!AJ86</f>
        <v>0</v>
      </c>
      <c r="L417" s="38">
        <f>Travel!AK86</f>
        <v>0</v>
      </c>
      <c r="M417" s="38">
        <f>Travel!AL86</f>
        <v>0</v>
      </c>
      <c r="N417" s="38">
        <f>Travel!AM86</f>
        <v>0</v>
      </c>
      <c r="O417" s="38">
        <f>Travel!AN86</f>
        <v>0</v>
      </c>
      <c r="P417" s="38">
        <f>Travel!AO86</f>
        <v>0</v>
      </c>
      <c r="Q417" s="38">
        <f>Travel!AP86</f>
        <v>0</v>
      </c>
      <c r="R417" s="38">
        <f>Travel!AQ86</f>
        <v>0</v>
      </c>
      <c r="S417" s="38">
        <f>Travel!AR86</f>
        <v>0</v>
      </c>
      <c r="T417" s="38">
        <f>Travel!AS86</f>
        <v>0</v>
      </c>
      <c r="U417" s="38">
        <f>Travel!AT86</f>
        <v>0</v>
      </c>
      <c r="V417" s="38">
        <f t="shared" si="7"/>
        <v>0</v>
      </c>
    </row>
    <row r="418" spans="1:22" x14ac:dyDescent="0.4">
      <c r="A418" t="str">
        <f>Travel!AA87</f>
        <v>Budget</v>
      </c>
      <c r="B418" t="str">
        <f>Travel!AB87</f>
        <v>7064-000000</v>
      </c>
      <c r="C418">
        <f>Travel!AC87</f>
        <v>959</v>
      </c>
      <c r="D418" s="37" t="str">
        <f>Travel!AD87</f>
        <v>035</v>
      </c>
      <c r="E418" s="37"/>
      <c r="H418">
        <f>Travel!AG87</f>
        <v>110</v>
      </c>
      <c r="I418" t="str">
        <f>Travel!AH87</f>
        <v>USD</v>
      </c>
      <c r="J418" s="38">
        <f>Travel!AI87</f>
        <v>0</v>
      </c>
      <c r="K418" s="38">
        <f>Travel!AJ87</f>
        <v>0</v>
      </c>
      <c r="L418" s="38">
        <f>Travel!AK87</f>
        <v>0</v>
      </c>
      <c r="M418" s="38">
        <f>Travel!AL87</f>
        <v>0</v>
      </c>
      <c r="N418" s="38">
        <f>Travel!AM87</f>
        <v>0</v>
      </c>
      <c r="O418" s="38">
        <f>Travel!AN87</f>
        <v>0</v>
      </c>
      <c r="P418" s="38">
        <f>Travel!AO87</f>
        <v>0</v>
      </c>
      <c r="Q418" s="38">
        <f>Travel!AP87</f>
        <v>0</v>
      </c>
      <c r="R418" s="38">
        <f>Travel!AQ87</f>
        <v>0</v>
      </c>
      <c r="S418" s="38">
        <f>Travel!AR87</f>
        <v>0</v>
      </c>
      <c r="T418" s="38">
        <f>Travel!AS87</f>
        <v>0</v>
      </c>
      <c r="U418" s="38">
        <f>Travel!AT87</f>
        <v>0</v>
      </c>
      <c r="V418" s="38">
        <f t="shared" si="7"/>
        <v>0</v>
      </c>
    </row>
    <row r="419" spans="1:22" x14ac:dyDescent="0.4">
      <c r="A419" t="str">
        <f>Travel!AA88</f>
        <v>Budget</v>
      </c>
      <c r="B419" t="str">
        <f>Travel!AB88</f>
        <v>7066-000000</v>
      </c>
      <c r="C419">
        <f>Travel!AC88</f>
        <v>959</v>
      </c>
      <c r="D419" s="37" t="str">
        <f>Travel!AD88</f>
        <v>035</v>
      </c>
      <c r="E419" s="37"/>
      <c r="H419">
        <f>Travel!AG88</f>
        <v>110</v>
      </c>
      <c r="I419" t="str">
        <f>Travel!AH88</f>
        <v>USD</v>
      </c>
      <c r="J419" s="38">
        <f>Travel!AI88</f>
        <v>0</v>
      </c>
      <c r="K419" s="38">
        <f>Travel!AJ88</f>
        <v>0</v>
      </c>
      <c r="L419" s="38">
        <f>Travel!AK88</f>
        <v>0</v>
      </c>
      <c r="M419" s="38">
        <f>Travel!AL88</f>
        <v>0</v>
      </c>
      <c r="N419" s="38">
        <f>Travel!AM88</f>
        <v>0</v>
      </c>
      <c r="O419" s="38">
        <f>Travel!AN88</f>
        <v>0</v>
      </c>
      <c r="P419" s="38">
        <f>Travel!AO88</f>
        <v>0</v>
      </c>
      <c r="Q419" s="38">
        <f>Travel!AP88</f>
        <v>0</v>
      </c>
      <c r="R419" s="38">
        <f>Travel!AQ88</f>
        <v>0</v>
      </c>
      <c r="S419" s="38">
        <f>Travel!AR88</f>
        <v>0</v>
      </c>
      <c r="T419" s="38">
        <f>Travel!AS88</f>
        <v>0</v>
      </c>
      <c r="U419" s="38">
        <f>Travel!AT88</f>
        <v>0</v>
      </c>
      <c r="V419" s="38">
        <f t="shared" si="7"/>
        <v>0</v>
      </c>
    </row>
    <row r="420" spans="1:22" x14ac:dyDescent="0.4">
      <c r="A420" t="str">
        <f>Travel!AA89</f>
        <v>Budget</v>
      </c>
      <c r="B420" t="str">
        <f>Travel!AB89</f>
        <v>7068-000000</v>
      </c>
      <c r="C420">
        <f>Travel!AC89</f>
        <v>959</v>
      </c>
      <c r="D420" s="37" t="str">
        <f>Travel!AD89</f>
        <v>035</v>
      </c>
      <c r="E420" s="37"/>
      <c r="H420">
        <f>Travel!AG89</f>
        <v>110</v>
      </c>
      <c r="I420" t="str">
        <f>Travel!AH89</f>
        <v>USD</v>
      </c>
      <c r="J420" s="38">
        <f>Travel!AI89</f>
        <v>0</v>
      </c>
      <c r="K420" s="38">
        <f>Travel!AJ89</f>
        <v>0</v>
      </c>
      <c r="L420" s="38">
        <f>Travel!AK89</f>
        <v>0</v>
      </c>
      <c r="M420" s="38">
        <f>Travel!AL89</f>
        <v>0</v>
      </c>
      <c r="N420" s="38">
        <f>Travel!AM89</f>
        <v>0</v>
      </c>
      <c r="O420" s="38">
        <f>Travel!AN89</f>
        <v>0</v>
      </c>
      <c r="P420" s="38">
        <f>Travel!AO89</f>
        <v>0</v>
      </c>
      <c r="Q420" s="38">
        <f>Travel!AP89</f>
        <v>0</v>
      </c>
      <c r="R420" s="38">
        <f>Travel!AQ89</f>
        <v>0</v>
      </c>
      <c r="S420" s="38">
        <f>Travel!AR89</f>
        <v>0</v>
      </c>
      <c r="T420" s="38">
        <f>Travel!AS89</f>
        <v>0</v>
      </c>
      <c r="U420" s="38">
        <f>Travel!AT89</f>
        <v>0</v>
      </c>
      <c r="V420" s="38">
        <f t="shared" si="7"/>
        <v>0</v>
      </c>
    </row>
    <row r="421" spans="1:22" x14ac:dyDescent="0.4">
      <c r="A421" t="str">
        <f>Travel!AA90</f>
        <v>Budget</v>
      </c>
      <c r="B421" t="str">
        <f>Travel!AB90</f>
        <v>7072-000000</v>
      </c>
      <c r="C421">
        <f>Travel!AC90</f>
        <v>959</v>
      </c>
      <c r="D421" s="37" t="str">
        <f>Travel!AD90</f>
        <v>035</v>
      </c>
      <c r="E421" s="37"/>
      <c r="H421">
        <f>Travel!AG90</f>
        <v>110</v>
      </c>
      <c r="I421" t="str">
        <f>Travel!AH90</f>
        <v>USD</v>
      </c>
      <c r="J421" s="38">
        <f>Travel!AI90</f>
        <v>0</v>
      </c>
      <c r="K421" s="38">
        <f>Travel!AJ90</f>
        <v>0</v>
      </c>
      <c r="L421" s="38">
        <f>Travel!AK90</f>
        <v>0</v>
      </c>
      <c r="M421" s="38">
        <f>Travel!AL90</f>
        <v>0</v>
      </c>
      <c r="N421" s="38">
        <f>Travel!AM90</f>
        <v>0</v>
      </c>
      <c r="O421" s="38">
        <f>Travel!AN90</f>
        <v>0</v>
      </c>
      <c r="P421" s="38">
        <f>Travel!AO90</f>
        <v>0</v>
      </c>
      <c r="Q421" s="38">
        <f>Travel!AP90</f>
        <v>0</v>
      </c>
      <c r="R421" s="38">
        <f>Travel!AQ90</f>
        <v>0</v>
      </c>
      <c r="S421" s="38">
        <f>Travel!AR90</f>
        <v>0</v>
      </c>
      <c r="T421" s="38">
        <f>Travel!AS90</f>
        <v>0</v>
      </c>
      <c r="U421" s="38">
        <f>Travel!AT90</f>
        <v>0</v>
      </c>
      <c r="V421" s="38">
        <f t="shared" si="7"/>
        <v>0</v>
      </c>
    </row>
    <row r="422" spans="1:22" x14ac:dyDescent="0.4">
      <c r="A422" t="str">
        <f>Travel!AA94</f>
        <v>Budget</v>
      </c>
      <c r="B422" t="str">
        <f>Travel!AB94</f>
        <v>7060-000000</v>
      </c>
      <c r="C422">
        <f>Travel!AC94</f>
        <v>960</v>
      </c>
      <c r="D422" s="37" t="str">
        <f>Travel!AD94</f>
        <v>035</v>
      </c>
      <c r="E422" s="37"/>
      <c r="H422">
        <f>Travel!AG94</f>
        <v>110</v>
      </c>
      <c r="I422" t="str">
        <f>Travel!AH94</f>
        <v>USD</v>
      </c>
      <c r="J422" s="38">
        <f>Travel!AI94</f>
        <v>0</v>
      </c>
      <c r="K422" s="38">
        <f>Travel!AJ94</f>
        <v>0</v>
      </c>
      <c r="L422" s="38">
        <f>Travel!AK94</f>
        <v>0</v>
      </c>
      <c r="M422" s="38">
        <f>Travel!AL94</f>
        <v>0</v>
      </c>
      <c r="N422" s="38">
        <f>Travel!AM94</f>
        <v>0</v>
      </c>
      <c r="O422" s="38">
        <f>Travel!AN94</f>
        <v>0</v>
      </c>
      <c r="P422" s="38">
        <f>Travel!AO94</f>
        <v>0</v>
      </c>
      <c r="Q422" s="38">
        <f>Travel!AP94</f>
        <v>0</v>
      </c>
      <c r="R422" s="38">
        <f>Travel!AQ94</f>
        <v>0</v>
      </c>
      <c r="S422" s="38">
        <f>Travel!AR94</f>
        <v>0</v>
      </c>
      <c r="T422" s="38">
        <f>Travel!AS94</f>
        <v>0</v>
      </c>
      <c r="U422" s="38">
        <f>Travel!AT94</f>
        <v>0</v>
      </c>
      <c r="V422" s="38">
        <f t="shared" si="7"/>
        <v>0</v>
      </c>
    </row>
    <row r="423" spans="1:22" x14ac:dyDescent="0.4">
      <c r="A423" t="str">
        <f>Travel!AA95</f>
        <v>Budget</v>
      </c>
      <c r="B423" t="str">
        <f>Travel!AB95</f>
        <v>7062-000000</v>
      </c>
      <c r="C423">
        <f>Travel!AC95</f>
        <v>960</v>
      </c>
      <c r="D423" s="37" t="str">
        <f>Travel!AD95</f>
        <v>035</v>
      </c>
      <c r="E423" s="37"/>
      <c r="H423">
        <f>Travel!AG95</f>
        <v>110</v>
      </c>
      <c r="I423" t="str">
        <f>Travel!AH95</f>
        <v>USD</v>
      </c>
      <c r="J423" s="38">
        <f>Travel!AI95</f>
        <v>0</v>
      </c>
      <c r="K423" s="38">
        <f>Travel!AJ95</f>
        <v>0</v>
      </c>
      <c r="L423" s="38">
        <f>Travel!AK95</f>
        <v>0</v>
      </c>
      <c r="M423" s="38">
        <f>Travel!AL95</f>
        <v>0</v>
      </c>
      <c r="N423" s="38">
        <f>Travel!AM95</f>
        <v>0</v>
      </c>
      <c r="O423" s="38">
        <f>Travel!AN95</f>
        <v>0</v>
      </c>
      <c r="P423" s="38">
        <f>Travel!AO95</f>
        <v>0</v>
      </c>
      <c r="Q423" s="38">
        <f>Travel!AP95</f>
        <v>0</v>
      </c>
      <c r="R423" s="38">
        <f>Travel!AQ95</f>
        <v>0</v>
      </c>
      <c r="S423" s="38">
        <f>Travel!AR95</f>
        <v>0</v>
      </c>
      <c r="T423" s="38">
        <f>Travel!AS95</f>
        <v>0</v>
      </c>
      <c r="U423" s="38">
        <f>Travel!AT95</f>
        <v>0</v>
      </c>
      <c r="V423" s="38">
        <f t="shared" si="7"/>
        <v>0</v>
      </c>
    </row>
    <row r="424" spans="1:22" x14ac:dyDescent="0.4">
      <c r="A424" t="str">
        <f>Travel!AA96</f>
        <v>Budget</v>
      </c>
      <c r="B424" t="str">
        <f>Travel!AB96</f>
        <v>7064-000000</v>
      </c>
      <c r="C424">
        <f>Travel!AC96</f>
        <v>960</v>
      </c>
      <c r="D424" s="37" t="str">
        <f>Travel!AD96</f>
        <v>035</v>
      </c>
      <c r="E424" s="37"/>
      <c r="H424">
        <f>Travel!AG96</f>
        <v>110</v>
      </c>
      <c r="I424" t="str">
        <f>Travel!AH96</f>
        <v>USD</v>
      </c>
      <c r="J424" s="38">
        <f>Travel!AI96</f>
        <v>0</v>
      </c>
      <c r="K424" s="38">
        <f>Travel!AJ96</f>
        <v>0</v>
      </c>
      <c r="L424" s="38">
        <f>Travel!AK96</f>
        <v>0</v>
      </c>
      <c r="M424" s="38">
        <f>Travel!AL96</f>
        <v>0</v>
      </c>
      <c r="N424" s="38">
        <f>Travel!AM96</f>
        <v>0</v>
      </c>
      <c r="O424" s="38">
        <f>Travel!AN96</f>
        <v>0</v>
      </c>
      <c r="P424" s="38">
        <f>Travel!AO96</f>
        <v>0</v>
      </c>
      <c r="Q424" s="38">
        <f>Travel!AP96</f>
        <v>0</v>
      </c>
      <c r="R424" s="38">
        <f>Travel!AQ96</f>
        <v>0</v>
      </c>
      <c r="S424" s="38">
        <f>Travel!AR96</f>
        <v>0</v>
      </c>
      <c r="T424" s="38">
        <f>Travel!AS96</f>
        <v>0</v>
      </c>
      <c r="U424" s="38">
        <f>Travel!AT96</f>
        <v>0</v>
      </c>
      <c r="V424" s="38">
        <f t="shared" si="7"/>
        <v>0</v>
      </c>
    </row>
    <row r="425" spans="1:22" x14ac:dyDescent="0.4">
      <c r="A425" t="str">
        <f>Travel!AA97</f>
        <v>Budget</v>
      </c>
      <c r="B425" t="str">
        <f>Travel!AB97</f>
        <v>7066-000000</v>
      </c>
      <c r="C425">
        <f>Travel!AC97</f>
        <v>960</v>
      </c>
      <c r="D425" s="37" t="str">
        <f>Travel!AD97</f>
        <v>035</v>
      </c>
      <c r="E425" s="37"/>
      <c r="H425">
        <f>Travel!AG97</f>
        <v>110</v>
      </c>
      <c r="I425" t="str">
        <f>Travel!AH97</f>
        <v>USD</v>
      </c>
      <c r="J425" s="38">
        <f>Travel!AI97</f>
        <v>0</v>
      </c>
      <c r="K425" s="38">
        <f>Travel!AJ97</f>
        <v>0</v>
      </c>
      <c r="L425" s="38">
        <f>Travel!AK97</f>
        <v>0</v>
      </c>
      <c r="M425" s="38">
        <f>Travel!AL97</f>
        <v>0</v>
      </c>
      <c r="N425" s="38">
        <f>Travel!AM97</f>
        <v>0</v>
      </c>
      <c r="O425" s="38">
        <f>Travel!AN97</f>
        <v>0</v>
      </c>
      <c r="P425" s="38">
        <f>Travel!AO97</f>
        <v>0</v>
      </c>
      <c r="Q425" s="38">
        <f>Travel!AP97</f>
        <v>0</v>
      </c>
      <c r="R425" s="38">
        <f>Travel!AQ97</f>
        <v>0</v>
      </c>
      <c r="S425" s="38">
        <f>Travel!AR97</f>
        <v>0</v>
      </c>
      <c r="T425" s="38">
        <f>Travel!AS97</f>
        <v>0</v>
      </c>
      <c r="U425" s="38">
        <f>Travel!AT97</f>
        <v>0</v>
      </c>
      <c r="V425" s="38">
        <f t="shared" si="7"/>
        <v>0</v>
      </c>
    </row>
    <row r="426" spans="1:22" x14ac:dyDescent="0.4">
      <c r="A426" t="str">
        <f>Travel!AA98</f>
        <v>Budget</v>
      </c>
      <c r="B426" t="str">
        <f>Travel!AB98</f>
        <v>7068-000000</v>
      </c>
      <c r="C426">
        <f>Travel!AC98</f>
        <v>960</v>
      </c>
      <c r="D426" s="37" t="str">
        <f>Travel!AD98</f>
        <v>035</v>
      </c>
      <c r="E426" s="37"/>
      <c r="H426">
        <f>Travel!AG98</f>
        <v>110</v>
      </c>
      <c r="I426" t="str">
        <f>Travel!AH98</f>
        <v>USD</v>
      </c>
      <c r="J426" s="38">
        <f>Travel!AI98</f>
        <v>0</v>
      </c>
      <c r="K426" s="38">
        <f>Travel!AJ98</f>
        <v>0</v>
      </c>
      <c r="L426" s="38">
        <f>Travel!AK98</f>
        <v>0</v>
      </c>
      <c r="M426" s="38">
        <f>Travel!AL98</f>
        <v>0</v>
      </c>
      <c r="N426" s="38">
        <f>Travel!AM98</f>
        <v>0</v>
      </c>
      <c r="O426" s="38">
        <f>Travel!AN98</f>
        <v>0</v>
      </c>
      <c r="P426" s="38">
        <f>Travel!AO98</f>
        <v>0</v>
      </c>
      <c r="Q426" s="38">
        <f>Travel!AP98</f>
        <v>0</v>
      </c>
      <c r="R426" s="38">
        <f>Travel!AQ98</f>
        <v>0</v>
      </c>
      <c r="S426" s="38">
        <f>Travel!AR98</f>
        <v>0</v>
      </c>
      <c r="T426" s="38">
        <f>Travel!AS98</f>
        <v>0</v>
      </c>
      <c r="U426" s="38">
        <f>Travel!AT98</f>
        <v>0</v>
      </c>
      <c r="V426" s="38">
        <f t="shared" si="7"/>
        <v>0</v>
      </c>
    </row>
    <row r="427" spans="1:22" x14ac:dyDescent="0.4">
      <c r="A427" t="str">
        <f>Travel!AA99</f>
        <v>Budget</v>
      </c>
      <c r="B427" t="str">
        <f>Travel!AB99</f>
        <v>7072-000000</v>
      </c>
      <c r="C427">
        <f>Travel!AC99</f>
        <v>960</v>
      </c>
      <c r="D427" s="37" t="str">
        <f>Travel!AD99</f>
        <v>035</v>
      </c>
      <c r="E427" s="37"/>
      <c r="H427">
        <f>Travel!AG99</f>
        <v>110</v>
      </c>
      <c r="I427" t="str">
        <f>Travel!AH99</f>
        <v>USD</v>
      </c>
      <c r="J427" s="38">
        <f>Travel!AI99</f>
        <v>0</v>
      </c>
      <c r="K427" s="38">
        <f>Travel!AJ99</f>
        <v>0</v>
      </c>
      <c r="L427" s="38">
        <f>Travel!AK99</f>
        <v>0</v>
      </c>
      <c r="M427" s="38">
        <f>Travel!AL99</f>
        <v>0</v>
      </c>
      <c r="N427" s="38">
        <f>Travel!AM99</f>
        <v>0</v>
      </c>
      <c r="O427" s="38">
        <f>Travel!AN99</f>
        <v>0</v>
      </c>
      <c r="P427" s="38">
        <f>Travel!AO99</f>
        <v>0</v>
      </c>
      <c r="Q427" s="38">
        <f>Travel!AP99</f>
        <v>0</v>
      </c>
      <c r="R427" s="38">
        <f>Travel!AQ99</f>
        <v>0</v>
      </c>
      <c r="S427" s="38">
        <f>Travel!AR99</f>
        <v>0</v>
      </c>
      <c r="T427" s="38">
        <f>Travel!AS99</f>
        <v>0</v>
      </c>
      <c r="U427" s="38">
        <f>Travel!AT99</f>
        <v>0</v>
      </c>
      <c r="V427" s="38">
        <f t="shared" si="7"/>
        <v>0</v>
      </c>
    </row>
    <row r="428" spans="1:22" x14ac:dyDescent="0.4">
      <c r="A428" t="str">
        <f>Travel!AA103</f>
        <v>Budget</v>
      </c>
      <c r="B428" t="str">
        <f>Travel!AB103</f>
        <v>7060-000000</v>
      </c>
      <c r="C428">
        <f>Travel!AC103</f>
        <v>961</v>
      </c>
      <c r="D428" s="37" t="str">
        <f>Travel!AD103</f>
        <v>035</v>
      </c>
      <c r="E428" s="37"/>
      <c r="H428">
        <f>Travel!AG103</f>
        <v>110</v>
      </c>
      <c r="I428" t="str">
        <f>Travel!AH103</f>
        <v>USD</v>
      </c>
      <c r="J428" s="38">
        <f>Travel!AI103</f>
        <v>0</v>
      </c>
      <c r="K428" s="38">
        <f>Travel!AJ103</f>
        <v>0</v>
      </c>
      <c r="L428" s="38">
        <f>Travel!AK103</f>
        <v>0</v>
      </c>
      <c r="M428" s="38">
        <f>Travel!AL103</f>
        <v>0</v>
      </c>
      <c r="N428" s="38">
        <f>Travel!AM103</f>
        <v>0</v>
      </c>
      <c r="O428" s="38">
        <f>Travel!AN103</f>
        <v>0</v>
      </c>
      <c r="P428" s="38">
        <f>Travel!AO103</f>
        <v>0</v>
      </c>
      <c r="Q428" s="38">
        <f>Travel!AP103</f>
        <v>0</v>
      </c>
      <c r="R428" s="38">
        <f>Travel!AQ103</f>
        <v>0</v>
      </c>
      <c r="S428" s="38">
        <f>Travel!AR103</f>
        <v>0</v>
      </c>
      <c r="T428" s="38">
        <f>Travel!AS103</f>
        <v>0</v>
      </c>
      <c r="U428" s="38">
        <f>Travel!AT103</f>
        <v>0</v>
      </c>
      <c r="V428" s="38">
        <f t="shared" si="7"/>
        <v>0</v>
      </c>
    </row>
    <row r="429" spans="1:22" x14ac:dyDescent="0.4">
      <c r="A429" t="str">
        <f>Travel!AA104</f>
        <v>Budget</v>
      </c>
      <c r="B429" t="str">
        <f>Travel!AB104</f>
        <v>7062-000000</v>
      </c>
      <c r="C429">
        <f>Travel!AC104</f>
        <v>961</v>
      </c>
      <c r="D429" s="37" t="str">
        <f>Travel!AD104</f>
        <v>035</v>
      </c>
      <c r="E429" s="37"/>
      <c r="H429">
        <f>Travel!AG104</f>
        <v>110</v>
      </c>
      <c r="I429" t="str">
        <f>Travel!AH104</f>
        <v>USD</v>
      </c>
      <c r="J429" s="38">
        <f>Travel!AI104</f>
        <v>0</v>
      </c>
      <c r="K429" s="38">
        <f>Travel!AJ104</f>
        <v>0</v>
      </c>
      <c r="L429" s="38">
        <f>Travel!AK104</f>
        <v>0</v>
      </c>
      <c r="M429" s="38">
        <f>Travel!AL104</f>
        <v>0</v>
      </c>
      <c r="N429" s="38">
        <f>Travel!AM104</f>
        <v>0</v>
      </c>
      <c r="O429" s="38">
        <f>Travel!AN104</f>
        <v>0</v>
      </c>
      <c r="P429" s="38">
        <f>Travel!AO104</f>
        <v>0</v>
      </c>
      <c r="Q429" s="38">
        <f>Travel!AP104</f>
        <v>0</v>
      </c>
      <c r="R429" s="38">
        <f>Travel!AQ104</f>
        <v>0</v>
      </c>
      <c r="S429" s="38">
        <f>Travel!AR104</f>
        <v>0</v>
      </c>
      <c r="T429" s="38">
        <f>Travel!AS104</f>
        <v>0</v>
      </c>
      <c r="U429" s="38">
        <f>Travel!AT104</f>
        <v>0</v>
      </c>
      <c r="V429" s="38">
        <f t="shared" si="7"/>
        <v>0</v>
      </c>
    </row>
    <row r="430" spans="1:22" x14ac:dyDescent="0.4">
      <c r="A430" t="str">
        <f>Travel!AA105</f>
        <v>Budget</v>
      </c>
      <c r="B430" t="str">
        <f>Travel!AB105</f>
        <v>7064-000000</v>
      </c>
      <c r="C430">
        <f>Travel!AC105</f>
        <v>961</v>
      </c>
      <c r="D430" s="37" t="str">
        <f>Travel!AD105</f>
        <v>035</v>
      </c>
      <c r="E430" s="37"/>
      <c r="H430">
        <f>Travel!AG105</f>
        <v>110</v>
      </c>
      <c r="I430" t="str">
        <f>Travel!AH105</f>
        <v>USD</v>
      </c>
      <c r="J430" s="38">
        <f>Travel!AI105</f>
        <v>0</v>
      </c>
      <c r="K430" s="38">
        <f>Travel!AJ105</f>
        <v>0</v>
      </c>
      <c r="L430" s="38">
        <f>Travel!AK105</f>
        <v>0</v>
      </c>
      <c r="M430" s="38">
        <f>Travel!AL105</f>
        <v>0</v>
      </c>
      <c r="N430" s="38">
        <f>Travel!AM105</f>
        <v>0</v>
      </c>
      <c r="O430" s="38">
        <f>Travel!AN105</f>
        <v>0</v>
      </c>
      <c r="P430" s="38">
        <f>Travel!AO105</f>
        <v>0</v>
      </c>
      <c r="Q430" s="38">
        <f>Travel!AP105</f>
        <v>0</v>
      </c>
      <c r="R430" s="38">
        <f>Travel!AQ105</f>
        <v>0</v>
      </c>
      <c r="S430" s="38">
        <f>Travel!AR105</f>
        <v>0</v>
      </c>
      <c r="T430" s="38">
        <f>Travel!AS105</f>
        <v>0</v>
      </c>
      <c r="U430" s="38">
        <f>Travel!AT105</f>
        <v>0</v>
      </c>
      <c r="V430" s="38">
        <f t="shared" si="7"/>
        <v>0</v>
      </c>
    </row>
    <row r="431" spans="1:22" x14ac:dyDescent="0.4">
      <c r="A431" t="str">
        <f>Travel!AA106</f>
        <v>Budget</v>
      </c>
      <c r="B431" t="str">
        <f>Travel!AB106</f>
        <v>7066-000000</v>
      </c>
      <c r="C431">
        <f>Travel!AC106</f>
        <v>961</v>
      </c>
      <c r="D431" s="37" t="str">
        <f>Travel!AD106</f>
        <v>035</v>
      </c>
      <c r="E431" s="37"/>
      <c r="H431">
        <f>Travel!AG106</f>
        <v>110</v>
      </c>
      <c r="I431" t="str">
        <f>Travel!AH106</f>
        <v>USD</v>
      </c>
      <c r="J431" s="38">
        <f>Travel!AI106</f>
        <v>0</v>
      </c>
      <c r="K431" s="38">
        <f>Travel!AJ106</f>
        <v>0</v>
      </c>
      <c r="L431" s="38">
        <f>Travel!AK106</f>
        <v>0</v>
      </c>
      <c r="M431" s="38">
        <f>Travel!AL106</f>
        <v>0</v>
      </c>
      <c r="N431" s="38">
        <f>Travel!AM106</f>
        <v>0</v>
      </c>
      <c r="O431" s="38">
        <f>Travel!AN106</f>
        <v>0</v>
      </c>
      <c r="P431" s="38">
        <f>Travel!AO106</f>
        <v>0</v>
      </c>
      <c r="Q431" s="38">
        <f>Travel!AP106</f>
        <v>0</v>
      </c>
      <c r="R431" s="38">
        <f>Travel!AQ106</f>
        <v>0</v>
      </c>
      <c r="S431" s="38">
        <f>Travel!AR106</f>
        <v>0</v>
      </c>
      <c r="T431" s="38">
        <f>Travel!AS106</f>
        <v>0</v>
      </c>
      <c r="U431" s="38">
        <f>Travel!AT106</f>
        <v>0</v>
      </c>
      <c r="V431" s="38">
        <f t="shared" si="7"/>
        <v>0</v>
      </c>
    </row>
    <row r="432" spans="1:22" x14ac:dyDescent="0.4">
      <c r="A432" t="str">
        <f>Travel!AA107</f>
        <v>Budget</v>
      </c>
      <c r="B432" t="str">
        <f>Travel!AB107</f>
        <v>7068-000000</v>
      </c>
      <c r="C432">
        <f>Travel!AC107</f>
        <v>961</v>
      </c>
      <c r="D432" s="37" t="str">
        <f>Travel!AD107</f>
        <v>035</v>
      </c>
      <c r="E432" s="37"/>
      <c r="H432">
        <f>Travel!AG107</f>
        <v>110</v>
      </c>
      <c r="I432" t="str">
        <f>Travel!AH107</f>
        <v>USD</v>
      </c>
      <c r="J432" s="38">
        <f>Travel!AI107</f>
        <v>0</v>
      </c>
      <c r="K432" s="38">
        <f>Travel!AJ107</f>
        <v>0</v>
      </c>
      <c r="L432" s="38">
        <f>Travel!AK107</f>
        <v>0</v>
      </c>
      <c r="M432" s="38">
        <f>Travel!AL107</f>
        <v>0</v>
      </c>
      <c r="N432" s="38">
        <f>Travel!AM107</f>
        <v>0</v>
      </c>
      <c r="O432" s="38">
        <f>Travel!AN107</f>
        <v>0</v>
      </c>
      <c r="P432" s="38">
        <f>Travel!AO107</f>
        <v>0</v>
      </c>
      <c r="Q432" s="38">
        <f>Travel!AP107</f>
        <v>0</v>
      </c>
      <c r="R432" s="38">
        <f>Travel!AQ107</f>
        <v>0</v>
      </c>
      <c r="S432" s="38">
        <f>Travel!AR107</f>
        <v>0</v>
      </c>
      <c r="T432" s="38">
        <f>Travel!AS107</f>
        <v>0</v>
      </c>
      <c r="U432" s="38">
        <f>Travel!AT107</f>
        <v>0</v>
      </c>
      <c r="V432" s="38">
        <f t="shared" si="7"/>
        <v>0</v>
      </c>
    </row>
    <row r="433" spans="1:22" x14ac:dyDescent="0.4">
      <c r="A433" t="str">
        <f>Travel!AA108</f>
        <v>Budget</v>
      </c>
      <c r="B433" t="str">
        <f>Travel!AB108</f>
        <v>7072-000000</v>
      </c>
      <c r="C433">
        <f>Travel!AC108</f>
        <v>961</v>
      </c>
      <c r="D433" s="37" t="str">
        <f>Travel!AD108</f>
        <v>035</v>
      </c>
      <c r="E433" s="37"/>
      <c r="H433">
        <f>Travel!AG108</f>
        <v>110</v>
      </c>
      <c r="I433" t="str">
        <f>Travel!AH108</f>
        <v>USD</v>
      </c>
      <c r="J433" s="38">
        <f>Travel!AI108</f>
        <v>0</v>
      </c>
      <c r="K433" s="38">
        <f>Travel!AJ108</f>
        <v>0</v>
      </c>
      <c r="L433" s="38">
        <f>Travel!AK108</f>
        <v>0</v>
      </c>
      <c r="M433" s="38">
        <f>Travel!AL108</f>
        <v>0</v>
      </c>
      <c r="N433" s="38">
        <f>Travel!AM108</f>
        <v>0</v>
      </c>
      <c r="O433" s="38">
        <f>Travel!AN108</f>
        <v>0</v>
      </c>
      <c r="P433" s="38">
        <f>Travel!AO108</f>
        <v>0</v>
      </c>
      <c r="Q433" s="38">
        <f>Travel!AP108</f>
        <v>0</v>
      </c>
      <c r="R433" s="38">
        <f>Travel!AQ108</f>
        <v>0</v>
      </c>
      <c r="S433" s="38">
        <f>Travel!AR108</f>
        <v>0</v>
      </c>
      <c r="T433" s="38">
        <f>Travel!AS108</f>
        <v>0</v>
      </c>
      <c r="U433" s="38">
        <f>Travel!AT108</f>
        <v>0</v>
      </c>
      <c r="V433" s="38">
        <f t="shared" si="7"/>
        <v>0</v>
      </c>
    </row>
    <row r="434" spans="1:22" x14ac:dyDescent="0.4">
      <c r="A434" t="str">
        <f>Travel!AA112</f>
        <v>Budget</v>
      </c>
      <c r="B434" t="str">
        <f>Travel!AB112</f>
        <v>7060-000000</v>
      </c>
      <c r="C434">
        <f>Travel!AC112</f>
        <v>962</v>
      </c>
      <c r="D434" s="37" t="str">
        <f>Travel!AD112</f>
        <v>035</v>
      </c>
      <c r="E434" s="37"/>
      <c r="H434">
        <f>Travel!AG112</f>
        <v>110</v>
      </c>
      <c r="I434" t="str">
        <f>Travel!AH112</f>
        <v>USD</v>
      </c>
      <c r="J434" s="38">
        <f>Travel!AI112</f>
        <v>0</v>
      </c>
      <c r="K434" s="38">
        <f>Travel!AJ112</f>
        <v>0</v>
      </c>
      <c r="L434" s="38">
        <f>Travel!AK112</f>
        <v>0</v>
      </c>
      <c r="M434" s="38">
        <f>Travel!AL112</f>
        <v>0</v>
      </c>
      <c r="N434" s="38">
        <f>Travel!AM112</f>
        <v>0</v>
      </c>
      <c r="O434" s="38">
        <f>Travel!AN112</f>
        <v>0</v>
      </c>
      <c r="P434" s="38">
        <f>Travel!AO112</f>
        <v>0</v>
      </c>
      <c r="Q434" s="38">
        <f>Travel!AP112</f>
        <v>0</v>
      </c>
      <c r="R434" s="38">
        <f>Travel!AQ112</f>
        <v>0</v>
      </c>
      <c r="S434" s="38">
        <f>Travel!AR112</f>
        <v>0</v>
      </c>
      <c r="T434" s="38">
        <f>Travel!AS112</f>
        <v>0</v>
      </c>
      <c r="U434" s="38">
        <f>Travel!AT112</f>
        <v>0</v>
      </c>
      <c r="V434" s="38">
        <f t="shared" si="7"/>
        <v>0</v>
      </c>
    </row>
    <row r="435" spans="1:22" x14ac:dyDescent="0.4">
      <c r="A435" t="str">
        <f>Travel!AA113</f>
        <v>Budget</v>
      </c>
      <c r="B435" t="str">
        <f>Travel!AB113</f>
        <v>7062-000000</v>
      </c>
      <c r="C435">
        <f>Travel!AC113</f>
        <v>962</v>
      </c>
      <c r="D435" s="37" t="str">
        <f>Travel!AD113</f>
        <v>035</v>
      </c>
      <c r="E435" s="37"/>
      <c r="H435">
        <f>Travel!AG113</f>
        <v>110</v>
      </c>
      <c r="I435" t="str">
        <f>Travel!AH113</f>
        <v>USD</v>
      </c>
      <c r="J435" s="38">
        <f>Travel!AI113</f>
        <v>0</v>
      </c>
      <c r="K435" s="38">
        <f>Travel!AJ113</f>
        <v>0</v>
      </c>
      <c r="L435" s="38">
        <f>Travel!AK113</f>
        <v>0</v>
      </c>
      <c r="M435" s="38">
        <f>Travel!AL113</f>
        <v>0</v>
      </c>
      <c r="N435" s="38">
        <f>Travel!AM113</f>
        <v>0</v>
      </c>
      <c r="O435" s="38">
        <f>Travel!AN113</f>
        <v>0</v>
      </c>
      <c r="P435" s="38">
        <f>Travel!AO113</f>
        <v>0</v>
      </c>
      <c r="Q435" s="38">
        <f>Travel!AP113</f>
        <v>0</v>
      </c>
      <c r="R435" s="38">
        <f>Travel!AQ113</f>
        <v>0</v>
      </c>
      <c r="S435" s="38">
        <f>Travel!AR113</f>
        <v>0</v>
      </c>
      <c r="T435" s="38">
        <f>Travel!AS113</f>
        <v>0</v>
      </c>
      <c r="U435" s="38">
        <f>Travel!AT113</f>
        <v>0</v>
      </c>
      <c r="V435" s="38">
        <f t="shared" si="7"/>
        <v>0</v>
      </c>
    </row>
    <row r="436" spans="1:22" x14ac:dyDescent="0.4">
      <c r="A436" t="str">
        <f>Travel!AA114</f>
        <v>Budget</v>
      </c>
      <c r="B436" t="str">
        <f>Travel!AB114</f>
        <v>7064-000000</v>
      </c>
      <c r="C436">
        <f>Travel!AC114</f>
        <v>962</v>
      </c>
      <c r="D436" s="37" t="str">
        <f>Travel!AD114</f>
        <v>035</v>
      </c>
      <c r="E436" s="37"/>
      <c r="H436">
        <f>Travel!AG114</f>
        <v>110</v>
      </c>
      <c r="I436" t="str">
        <f>Travel!AH114</f>
        <v>USD</v>
      </c>
      <c r="J436" s="38">
        <f>Travel!AI114</f>
        <v>0</v>
      </c>
      <c r="K436" s="38">
        <f>Travel!AJ114</f>
        <v>0</v>
      </c>
      <c r="L436" s="38">
        <f>Travel!AK114</f>
        <v>0</v>
      </c>
      <c r="M436" s="38">
        <f>Travel!AL114</f>
        <v>0</v>
      </c>
      <c r="N436" s="38">
        <f>Travel!AM114</f>
        <v>0</v>
      </c>
      <c r="O436" s="38">
        <f>Travel!AN114</f>
        <v>0</v>
      </c>
      <c r="P436" s="38">
        <f>Travel!AO114</f>
        <v>0</v>
      </c>
      <c r="Q436" s="38">
        <f>Travel!AP114</f>
        <v>0</v>
      </c>
      <c r="R436" s="38">
        <f>Travel!AQ114</f>
        <v>0</v>
      </c>
      <c r="S436" s="38">
        <f>Travel!AR114</f>
        <v>0</v>
      </c>
      <c r="T436" s="38">
        <f>Travel!AS114</f>
        <v>0</v>
      </c>
      <c r="U436" s="38">
        <f>Travel!AT114</f>
        <v>0</v>
      </c>
      <c r="V436" s="38">
        <f t="shared" si="7"/>
        <v>0</v>
      </c>
    </row>
    <row r="437" spans="1:22" x14ac:dyDescent="0.4">
      <c r="A437" t="str">
        <f>Travel!AA115</f>
        <v>Budget</v>
      </c>
      <c r="B437" t="str">
        <f>Travel!AB115</f>
        <v>7066-000000</v>
      </c>
      <c r="C437">
        <f>Travel!AC115</f>
        <v>962</v>
      </c>
      <c r="D437" s="37" t="str">
        <f>Travel!AD115</f>
        <v>035</v>
      </c>
      <c r="E437" s="37"/>
      <c r="H437">
        <f>Travel!AG115</f>
        <v>110</v>
      </c>
      <c r="I437" t="str">
        <f>Travel!AH115</f>
        <v>USD</v>
      </c>
      <c r="J437" s="38">
        <f>Travel!AI115</f>
        <v>0</v>
      </c>
      <c r="K437" s="38">
        <f>Travel!AJ115</f>
        <v>0</v>
      </c>
      <c r="L437" s="38">
        <f>Travel!AK115</f>
        <v>0</v>
      </c>
      <c r="M437" s="38">
        <f>Travel!AL115</f>
        <v>0</v>
      </c>
      <c r="N437" s="38">
        <f>Travel!AM115</f>
        <v>0</v>
      </c>
      <c r="O437" s="38">
        <f>Travel!AN115</f>
        <v>0</v>
      </c>
      <c r="P437" s="38">
        <f>Travel!AO115</f>
        <v>0</v>
      </c>
      <c r="Q437" s="38">
        <f>Travel!AP115</f>
        <v>0</v>
      </c>
      <c r="R437" s="38">
        <f>Travel!AQ115</f>
        <v>0</v>
      </c>
      <c r="S437" s="38">
        <f>Travel!AR115</f>
        <v>0</v>
      </c>
      <c r="T437" s="38">
        <f>Travel!AS115</f>
        <v>0</v>
      </c>
      <c r="U437" s="38">
        <f>Travel!AT115</f>
        <v>0</v>
      </c>
      <c r="V437" s="38">
        <f t="shared" si="7"/>
        <v>0</v>
      </c>
    </row>
    <row r="438" spans="1:22" x14ac:dyDescent="0.4">
      <c r="A438" t="str">
        <f>Travel!AA116</f>
        <v>Budget</v>
      </c>
      <c r="B438" t="str">
        <f>Travel!AB116</f>
        <v>7068-000000</v>
      </c>
      <c r="C438">
        <f>Travel!AC116</f>
        <v>962</v>
      </c>
      <c r="D438" s="37" t="str">
        <f>Travel!AD116</f>
        <v>035</v>
      </c>
      <c r="E438" s="37"/>
      <c r="H438">
        <f>Travel!AG116</f>
        <v>110</v>
      </c>
      <c r="I438" t="str">
        <f>Travel!AH116</f>
        <v>USD</v>
      </c>
      <c r="J438" s="38">
        <f>Travel!AI116</f>
        <v>0</v>
      </c>
      <c r="K438" s="38">
        <f>Travel!AJ116</f>
        <v>0</v>
      </c>
      <c r="L438" s="38">
        <f>Travel!AK116</f>
        <v>0</v>
      </c>
      <c r="M438" s="38">
        <f>Travel!AL116</f>
        <v>0</v>
      </c>
      <c r="N438" s="38">
        <f>Travel!AM116</f>
        <v>0</v>
      </c>
      <c r="O438" s="38">
        <f>Travel!AN116</f>
        <v>0</v>
      </c>
      <c r="P438" s="38">
        <f>Travel!AO116</f>
        <v>0</v>
      </c>
      <c r="Q438" s="38">
        <f>Travel!AP116</f>
        <v>0</v>
      </c>
      <c r="R438" s="38">
        <f>Travel!AQ116</f>
        <v>0</v>
      </c>
      <c r="S438" s="38">
        <f>Travel!AR116</f>
        <v>0</v>
      </c>
      <c r="T438" s="38">
        <f>Travel!AS116</f>
        <v>0</v>
      </c>
      <c r="U438" s="38">
        <f>Travel!AT116</f>
        <v>0</v>
      </c>
      <c r="V438" s="38">
        <f t="shared" si="7"/>
        <v>0</v>
      </c>
    </row>
    <row r="439" spans="1:22" x14ac:dyDescent="0.4">
      <c r="A439" t="str">
        <f>Travel!AA117</f>
        <v>Budget</v>
      </c>
      <c r="B439" t="str">
        <f>Travel!AB117</f>
        <v>7072-000000</v>
      </c>
      <c r="C439">
        <f>Travel!AC117</f>
        <v>962</v>
      </c>
      <c r="D439" s="37" t="str">
        <f>Travel!AD117</f>
        <v>035</v>
      </c>
      <c r="E439" s="37"/>
      <c r="H439">
        <f>Travel!AG117</f>
        <v>110</v>
      </c>
      <c r="I439" t="str">
        <f>Travel!AH117</f>
        <v>USD</v>
      </c>
      <c r="J439" s="38">
        <f>Travel!AI117</f>
        <v>0</v>
      </c>
      <c r="K439" s="38">
        <f>Travel!AJ117</f>
        <v>0</v>
      </c>
      <c r="L439" s="38">
        <f>Travel!AK117</f>
        <v>0</v>
      </c>
      <c r="M439" s="38">
        <f>Travel!AL117</f>
        <v>0</v>
      </c>
      <c r="N439" s="38">
        <f>Travel!AM117</f>
        <v>0</v>
      </c>
      <c r="O439" s="38">
        <f>Travel!AN117</f>
        <v>0</v>
      </c>
      <c r="P439" s="38">
        <f>Travel!AO117</f>
        <v>0</v>
      </c>
      <c r="Q439" s="38">
        <f>Travel!AP117</f>
        <v>0</v>
      </c>
      <c r="R439" s="38">
        <f>Travel!AQ117</f>
        <v>0</v>
      </c>
      <c r="S439" s="38">
        <f>Travel!AR117</f>
        <v>0</v>
      </c>
      <c r="T439" s="38">
        <f>Travel!AS117</f>
        <v>0</v>
      </c>
      <c r="U439" s="38">
        <f>Travel!AT117</f>
        <v>0</v>
      </c>
      <c r="V439" s="38">
        <f t="shared" si="7"/>
        <v>0</v>
      </c>
    </row>
    <row r="440" spans="1:22" x14ac:dyDescent="0.4">
      <c r="A440" t="str">
        <f>Travel!AA121</f>
        <v>Budget</v>
      </c>
      <c r="B440" t="str">
        <f>Travel!AB121</f>
        <v>7060-000000</v>
      </c>
      <c r="C440">
        <f>Travel!AC121</f>
        <v>963</v>
      </c>
      <c r="D440" s="37" t="str">
        <f>Travel!AD121</f>
        <v>035</v>
      </c>
      <c r="E440" s="37"/>
      <c r="H440">
        <f>Travel!AG121</f>
        <v>110</v>
      </c>
      <c r="I440" t="str">
        <f>Travel!AH121</f>
        <v>USD</v>
      </c>
      <c r="J440" s="38">
        <f>Travel!AI121</f>
        <v>0</v>
      </c>
      <c r="K440" s="38">
        <f>Travel!AJ121</f>
        <v>0</v>
      </c>
      <c r="L440" s="38">
        <f>Travel!AK121</f>
        <v>0</v>
      </c>
      <c r="M440" s="38">
        <f>Travel!AL121</f>
        <v>0</v>
      </c>
      <c r="N440" s="38">
        <f>Travel!AM121</f>
        <v>0</v>
      </c>
      <c r="O440" s="38">
        <f>Travel!AN121</f>
        <v>0</v>
      </c>
      <c r="P440" s="38">
        <f>Travel!AO121</f>
        <v>0</v>
      </c>
      <c r="Q440" s="38">
        <f>Travel!AP121</f>
        <v>0</v>
      </c>
      <c r="R440" s="38">
        <f>Travel!AQ121</f>
        <v>0</v>
      </c>
      <c r="S440" s="38">
        <f>Travel!AR121</f>
        <v>0</v>
      </c>
      <c r="T440" s="38">
        <f>Travel!AS121</f>
        <v>0</v>
      </c>
      <c r="U440" s="38">
        <f>Travel!AT121</f>
        <v>0</v>
      </c>
      <c r="V440" s="38">
        <f t="shared" si="7"/>
        <v>0</v>
      </c>
    </row>
    <row r="441" spans="1:22" x14ac:dyDescent="0.4">
      <c r="A441" t="str">
        <f>Travel!AA122</f>
        <v>Budget</v>
      </c>
      <c r="B441" t="str">
        <f>Travel!AB122</f>
        <v>7062-000000</v>
      </c>
      <c r="C441">
        <f>Travel!AC122</f>
        <v>963</v>
      </c>
      <c r="D441" s="37" t="str">
        <f>Travel!AD122</f>
        <v>035</v>
      </c>
      <c r="E441" s="37"/>
      <c r="H441">
        <f>Travel!AG122</f>
        <v>110</v>
      </c>
      <c r="I441" t="str">
        <f>Travel!AH122</f>
        <v>USD</v>
      </c>
      <c r="J441" s="38">
        <f>Travel!AI122</f>
        <v>0</v>
      </c>
      <c r="K441" s="38">
        <f>Travel!AJ122</f>
        <v>0</v>
      </c>
      <c r="L441" s="38">
        <f>Travel!AK122</f>
        <v>0</v>
      </c>
      <c r="M441" s="38">
        <f>Travel!AL122</f>
        <v>0</v>
      </c>
      <c r="N441" s="38">
        <f>Travel!AM122</f>
        <v>0</v>
      </c>
      <c r="O441" s="38">
        <f>Travel!AN122</f>
        <v>0</v>
      </c>
      <c r="P441" s="38">
        <f>Travel!AO122</f>
        <v>0</v>
      </c>
      <c r="Q441" s="38">
        <f>Travel!AP122</f>
        <v>0</v>
      </c>
      <c r="R441" s="38">
        <f>Travel!AQ122</f>
        <v>0</v>
      </c>
      <c r="S441" s="38">
        <f>Travel!AR122</f>
        <v>0</v>
      </c>
      <c r="T441" s="38">
        <f>Travel!AS122</f>
        <v>0</v>
      </c>
      <c r="U441" s="38">
        <f>Travel!AT122</f>
        <v>0</v>
      </c>
      <c r="V441" s="38">
        <f t="shared" si="7"/>
        <v>0</v>
      </c>
    </row>
    <row r="442" spans="1:22" x14ac:dyDescent="0.4">
      <c r="A442" t="str">
        <f>Travel!AA123</f>
        <v>Budget</v>
      </c>
      <c r="B442" t="str">
        <f>Travel!AB123</f>
        <v>7064-000000</v>
      </c>
      <c r="C442">
        <f>Travel!AC123</f>
        <v>963</v>
      </c>
      <c r="D442" s="37" t="str">
        <f>Travel!AD123</f>
        <v>035</v>
      </c>
      <c r="E442" s="37"/>
      <c r="H442">
        <f>Travel!AG123</f>
        <v>110</v>
      </c>
      <c r="I442" t="str">
        <f>Travel!AH123</f>
        <v>USD</v>
      </c>
      <c r="J442" s="38">
        <f>Travel!AI123</f>
        <v>0</v>
      </c>
      <c r="K442" s="38">
        <f>Travel!AJ123</f>
        <v>0</v>
      </c>
      <c r="L442" s="38">
        <f>Travel!AK123</f>
        <v>0</v>
      </c>
      <c r="M442" s="38">
        <f>Travel!AL123</f>
        <v>0</v>
      </c>
      <c r="N442" s="38">
        <f>Travel!AM123</f>
        <v>0</v>
      </c>
      <c r="O442" s="38">
        <f>Travel!AN123</f>
        <v>0</v>
      </c>
      <c r="P442" s="38">
        <f>Travel!AO123</f>
        <v>0</v>
      </c>
      <c r="Q442" s="38">
        <f>Travel!AP123</f>
        <v>0</v>
      </c>
      <c r="R442" s="38">
        <f>Travel!AQ123</f>
        <v>0</v>
      </c>
      <c r="S442" s="38">
        <f>Travel!AR123</f>
        <v>0</v>
      </c>
      <c r="T442" s="38">
        <f>Travel!AS123</f>
        <v>0</v>
      </c>
      <c r="U442" s="38">
        <f>Travel!AT123</f>
        <v>0</v>
      </c>
      <c r="V442" s="38">
        <f t="shared" si="7"/>
        <v>0</v>
      </c>
    </row>
    <row r="443" spans="1:22" x14ac:dyDescent="0.4">
      <c r="A443" t="str">
        <f>Travel!AA124</f>
        <v>Budget</v>
      </c>
      <c r="B443" t="str">
        <f>Travel!AB124</f>
        <v>7066-000000</v>
      </c>
      <c r="C443">
        <f>Travel!AC124</f>
        <v>963</v>
      </c>
      <c r="D443" s="37" t="str">
        <f>Travel!AD124</f>
        <v>035</v>
      </c>
      <c r="E443" s="37"/>
      <c r="H443">
        <f>Travel!AG124</f>
        <v>110</v>
      </c>
      <c r="I443" t="str">
        <f>Travel!AH124</f>
        <v>USD</v>
      </c>
      <c r="J443" s="38">
        <f>Travel!AI124</f>
        <v>0</v>
      </c>
      <c r="K443" s="38">
        <f>Travel!AJ124</f>
        <v>0</v>
      </c>
      <c r="L443" s="38">
        <f>Travel!AK124</f>
        <v>0</v>
      </c>
      <c r="M443" s="38">
        <f>Travel!AL124</f>
        <v>0</v>
      </c>
      <c r="N443" s="38">
        <f>Travel!AM124</f>
        <v>0</v>
      </c>
      <c r="O443" s="38">
        <f>Travel!AN124</f>
        <v>0</v>
      </c>
      <c r="P443" s="38">
        <f>Travel!AO124</f>
        <v>0</v>
      </c>
      <c r="Q443" s="38">
        <f>Travel!AP124</f>
        <v>0</v>
      </c>
      <c r="R443" s="38">
        <f>Travel!AQ124</f>
        <v>0</v>
      </c>
      <c r="S443" s="38">
        <f>Travel!AR124</f>
        <v>0</v>
      </c>
      <c r="T443" s="38">
        <f>Travel!AS124</f>
        <v>0</v>
      </c>
      <c r="U443" s="38">
        <f>Travel!AT124</f>
        <v>0</v>
      </c>
      <c r="V443" s="38">
        <f t="shared" si="7"/>
        <v>0</v>
      </c>
    </row>
    <row r="444" spans="1:22" x14ac:dyDescent="0.4">
      <c r="A444" t="str">
        <f>Travel!AA125</f>
        <v>Budget</v>
      </c>
      <c r="B444" t="str">
        <f>Travel!AB125</f>
        <v>7068-000000</v>
      </c>
      <c r="C444">
        <f>Travel!AC125</f>
        <v>963</v>
      </c>
      <c r="D444" s="37" t="str">
        <f>Travel!AD125</f>
        <v>035</v>
      </c>
      <c r="E444" s="37"/>
      <c r="H444">
        <f>Travel!AG125</f>
        <v>110</v>
      </c>
      <c r="I444" t="str">
        <f>Travel!AH125</f>
        <v>USD</v>
      </c>
      <c r="J444" s="38">
        <f>Travel!AI125</f>
        <v>0</v>
      </c>
      <c r="K444" s="38">
        <f>Travel!AJ125</f>
        <v>0</v>
      </c>
      <c r="L444" s="38">
        <f>Travel!AK125</f>
        <v>0</v>
      </c>
      <c r="M444" s="38">
        <f>Travel!AL125</f>
        <v>0</v>
      </c>
      <c r="N444" s="38">
        <f>Travel!AM125</f>
        <v>0</v>
      </c>
      <c r="O444" s="38">
        <f>Travel!AN125</f>
        <v>0</v>
      </c>
      <c r="P444" s="38">
        <f>Travel!AO125</f>
        <v>0</v>
      </c>
      <c r="Q444" s="38">
        <f>Travel!AP125</f>
        <v>0</v>
      </c>
      <c r="R444" s="38">
        <f>Travel!AQ125</f>
        <v>0</v>
      </c>
      <c r="S444" s="38">
        <f>Travel!AR125</f>
        <v>0</v>
      </c>
      <c r="T444" s="38">
        <f>Travel!AS125</f>
        <v>0</v>
      </c>
      <c r="U444" s="38">
        <f>Travel!AT125</f>
        <v>0</v>
      </c>
      <c r="V444" s="38">
        <f t="shared" si="7"/>
        <v>0</v>
      </c>
    </row>
    <row r="445" spans="1:22" x14ac:dyDescent="0.4">
      <c r="A445" t="str">
        <f>Travel!AA126</f>
        <v>Budget</v>
      </c>
      <c r="B445" t="str">
        <f>Travel!AB126</f>
        <v>7072-000000</v>
      </c>
      <c r="C445">
        <f>Travel!AC126</f>
        <v>963</v>
      </c>
      <c r="D445" s="37" t="str">
        <f>Travel!AD126</f>
        <v>035</v>
      </c>
      <c r="E445" s="37"/>
      <c r="H445">
        <f>Travel!AG126</f>
        <v>110</v>
      </c>
      <c r="I445" t="str">
        <f>Travel!AH126</f>
        <v>USD</v>
      </c>
      <c r="J445" s="38">
        <f>Travel!AI126</f>
        <v>0</v>
      </c>
      <c r="K445" s="38">
        <f>Travel!AJ126</f>
        <v>0</v>
      </c>
      <c r="L445" s="38">
        <f>Travel!AK126</f>
        <v>0</v>
      </c>
      <c r="M445" s="38">
        <f>Travel!AL126</f>
        <v>0</v>
      </c>
      <c r="N445" s="38">
        <f>Travel!AM126</f>
        <v>0</v>
      </c>
      <c r="O445" s="38">
        <f>Travel!AN126</f>
        <v>0</v>
      </c>
      <c r="P445" s="38">
        <f>Travel!AO126</f>
        <v>0</v>
      </c>
      <c r="Q445" s="38">
        <f>Travel!AP126</f>
        <v>0</v>
      </c>
      <c r="R445" s="38">
        <f>Travel!AQ126</f>
        <v>0</v>
      </c>
      <c r="S445" s="38">
        <f>Travel!AR126</f>
        <v>0</v>
      </c>
      <c r="T445" s="38">
        <f>Travel!AS126</f>
        <v>0</v>
      </c>
      <c r="U445" s="38">
        <f>Travel!AT126</f>
        <v>0</v>
      </c>
      <c r="V445" s="38">
        <f t="shared" si="7"/>
        <v>0</v>
      </c>
    </row>
    <row r="446" spans="1:22" x14ac:dyDescent="0.4">
      <c r="A446" t="str">
        <f>Lodging!AA10</f>
        <v>Budget</v>
      </c>
      <c r="B446" t="str">
        <f>Lodging!AB10</f>
        <v>7058-000000</v>
      </c>
      <c r="C446">
        <f>Lodging!AC10</f>
        <v>970</v>
      </c>
      <c r="D446" s="37" t="str">
        <f>Lodging!AD10</f>
        <v>035</v>
      </c>
      <c r="E446" s="37"/>
      <c r="H446">
        <f>Lodging!AG10</f>
        <v>110</v>
      </c>
      <c r="I446" t="str">
        <f>Lodging!AH10</f>
        <v>USD</v>
      </c>
      <c r="J446" s="38">
        <f>Lodging!AI10</f>
        <v>0</v>
      </c>
      <c r="K446" s="38">
        <f>Lodging!AJ10</f>
        <v>730</v>
      </c>
      <c r="L446" s="38">
        <f>Lodging!AK10</f>
        <v>0</v>
      </c>
      <c r="M446" s="38">
        <f>Lodging!AL10</f>
        <v>0</v>
      </c>
      <c r="N446" s="38">
        <f>Lodging!AM10</f>
        <v>0</v>
      </c>
      <c r="O446" s="38">
        <f>Lodging!AN10</f>
        <v>0</v>
      </c>
      <c r="P446" s="38">
        <f>Lodging!AO10</f>
        <v>750</v>
      </c>
      <c r="Q446" s="38">
        <f>Lodging!AP10</f>
        <v>0</v>
      </c>
      <c r="R446" s="38">
        <f>Lodging!AQ10</f>
        <v>0</v>
      </c>
      <c r="S446" s="38">
        <f>Lodging!AR10</f>
        <v>0</v>
      </c>
      <c r="T446" s="38">
        <f>Lodging!AS10</f>
        <v>0</v>
      </c>
      <c r="U446" s="38">
        <f>Lodging!AT10</f>
        <v>0</v>
      </c>
      <c r="V446" s="38">
        <f t="shared" si="7"/>
        <v>1480</v>
      </c>
    </row>
    <row r="447" spans="1:22" x14ac:dyDescent="0.4">
      <c r="A447" t="str">
        <f>Lodging!AA14</f>
        <v>Budget</v>
      </c>
      <c r="B447" t="str">
        <f>Lodging!AB14</f>
        <v>7058-000000</v>
      </c>
      <c r="C447">
        <f>Lodging!AC14</f>
        <v>971</v>
      </c>
      <c r="D447" s="37" t="str">
        <f>Lodging!AD14</f>
        <v>035</v>
      </c>
      <c r="E447" s="37"/>
      <c r="H447">
        <f>Lodging!AG14</f>
        <v>110</v>
      </c>
      <c r="I447" t="str">
        <f>Lodging!AH14</f>
        <v>USD</v>
      </c>
      <c r="J447" s="38">
        <f>Lodging!AI14</f>
        <v>0</v>
      </c>
      <c r="K447" s="38">
        <f>Lodging!AJ14</f>
        <v>730</v>
      </c>
      <c r="L447" s="38">
        <f>Lodging!AK14</f>
        <v>0</v>
      </c>
      <c r="M447" s="38">
        <f>Lodging!AL14</f>
        <v>0</v>
      </c>
      <c r="N447" s="38">
        <f>Lodging!AM14</f>
        <v>0</v>
      </c>
      <c r="O447" s="38">
        <f>Lodging!AN14</f>
        <v>0</v>
      </c>
      <c r="P447" s="38">
        <f>Lodging!AO14</f>
        <v>750</v>
      </c>
      <c r="Q447" s="38">
        <f>Lodging!AP14</f>
        <v>0</v>
      </c>
      <c r="R447" s="38">
        <f>Lodging!AQ14</f>
        <v>0</v>
      </c>
      <c r="S447" s="38">
        <f>Lodging!AR14</f>
        <v>0</v>
      </c>
      <c r="T447" s="38">
        <f>Lodging!AS14</f>
        <v>0</v>
      </c>
      <c r="U447" s="38">
        <f>Lodging!AT14</f>
        <v>0</v>
      </c>
      <c r="V447" s="38">
        <f t="shared" si="7"/>
        <v>1480</v>
      </c>
    </row>
    <row r="448" spans="1:22" x14ac:dyDescent="0.4">
      <c r="A448" t="str">
        <f>Lodging!AA18</f>
        <v>Budget</v>
      </c>
      <c r="B448" t="str">
        <f>Lodging!AB18</f>
        <v>7058-000000</v>
      </c>
      <c r="C448">
        <f>Lodging!AC18</f>
        <v>972</v>
      </c>
      <c r="D448" s="37" t="str">
        <f>Lodging!AD18</f>
        <v>035</v>
      </c>
      <c r="E448" s="37"/>
      <c r="H448">
        <f>Lodging!AG18</f>
        <v>110</v>
      </c>
      <c r="I448" t="str">
        <f>Lodging!AH18</f>
        <v>USD</v>
      </c>
      <c r="J448" s="38">
        <f>Lodging!AI18</f>
        <v>0</v>
      </c>
      <c r="K448" s="38">
        <f>Lodging!AJ18</f>
        <v>730</v>
      </c>
      <c r="L448" s="38">
        <f>Lodging!AK18</f>
        <v>0</v>
      </c>
      <c r="M448" s="38">
        <f>Lodging!AL18</f>
        <v>0</v>
      </c>
      <c r="N448" s="38">
        <f>Lodging!AM18</f>
        <v>0</v>
      </c>
      <c r="O448" s="38">
        <f>Lodging!AN18</f>
        <v>0</v>
      </c>
      <c r="P448" s="38">
        <f>Lodging!AO18</f>
        <v>750</v>
      </c>
      <c r="Q448" s="38">
        <f>Lodging!AP18</f>
        <v>0</v>
      </c>
      <c r="R448" s="38">
        <f>Lodging!AQ18</f>
        <v>0</v>
      </c>
      <c r="S448" s="38">
        <f>Lodging!AR18</f>
        <v>0</v>
      </c>
      <c r="T448" s="38">
        <f>Lodging!AS18</f>
        <v>0</v>
      </c>
      <c r="U448" s="38">
        <f>Lodging!AT18</f>
        <v>0</v>
      </c>
      <c r="V448" s="38">
        <f t="shared" si="7"/>
        <v>1480</v>
      </c>
    </row>
    <row r="449" spans="1:29" x14ac:dyDescent="0.4">
      <c r="A449" t="str">
        <f>Lodging!AA22</f>
        <v>Budget</v>
      </c>
      <c r="B449" t="str">
        <f>Lodging!AB22</f>
        <v>7058-000000</v>
      </c>
      <c r="C449">
        <f>Lodging!AC22</f>
        <v>973</v>
      </c>
      <c r="D449" s="37" t="str">
        <f>Lodging!AD22</f>
        <v>035</v>
      </c>
      <c r="E449" s="37"/>
      <c r="H449">
        <f>Lodging!AG22</f>
        <v>110</v>
      </c>
      <c r="I449" t="str">
        <f>Lodging!AH22</f>
        <v>USD</v>
      </c>
      <c r="J449" s="38">
        <f>Lodging!AI22</f>
        <v>0</v>
      </c>
      <c r="K449" s="38">
        <f>Lodging!AJ22</f>
        <v>0</v>
      </c>
      <c r="L449" s="38">
        <f>Lodging!AK22</f>
        <v>0</v>
      </c>
      <c r="M449" s="38">
        <f>Lodging!AL22</f>
        <v>0</v>
      </c>
      <c r="N449" s="38">
        <f>Lodging!AM22</f>
        <v>0</v>
      </c>
      <c r="O449" s="38">
        <f>Lodging!AN22</f>
        <v>0</v>
      </c>
      <c r="P449" s="38">
        <f>Lodging!AO22</f>
        <v>0</v>
      </c>
      <c r="Q449" s="38">
        <f>Lodging!AP22</f>
        <v>0</v>
      </c>
      <c r="R449" s="38">
        <f>Lodging!AQ22</f>
        <v>0</v>
      </c>
      <c r="S449" s="38">
        <f>Lodging!AR22</f>
        <v>0</v>
      </c>
      <c r="T449" s="38">
        <f>Lodging!AS22</f>
        <v>0</v>
      </c>
      <c r="U449" s="38">
        <f>Lodging!AT22</f>
        <v>0</v>
      </c>
      <c r="V449" s="38">
        <f t="shared" si="7"/>
        <v>0</v>
      </c>
    </row>
    <row r="450" spans="1:29" x14ac:dyDescent="0.4">
      <c r="A450" t="str">
        <f>Lodging!AA26</f>
        <v>Budget</v>
      </c>
      <c r="B450" t="str">
        <f>Lodging!AB26</f>
        <v>7058-000000</v>
      </c>
      <c r="C450">
        <f>Lodging!AC26</f>
        <v>974</v>
      </c>
      <c r="D450" s="37" t="str">
        <f>Lodging!AD26</f>
        <v>035</v>
      </c>
      <c r="E450" s="37"/>
      <c r="H450">
        <f>Lodging!AG26</f>
        <v>110</v>
      </c>
      <c r="I450" t="str">
        <f>Lodging!AH26</f>
        <v>USD</v>
      </c>
      <c r="J450" s="38">
        <f>Lodging!AI26</f>
        <v>0</v>
      </c>
      <c r="K450" s="38">
        <f>Lodging!AJ26</f>
        <v>0</v>
      </c>
      <c r="L450" s="38">
        <f>Lodging!AK26</f>
        <v>0</v>
      </c>
      <c r="M450" s="38">
        <f>Lodging!AL26</f>
        <v>0</v>
      </c>
      <c r="N450" s="38">
        <f>Lodging!AM26</f>
        <v>0</v>
      </c>
      <c r="O450" s="38">
        <f>Lodging!AN26</f>
        <v>0</v>
      </c>
      <c r="P450" s="38">
        <f>Lodging!AO26</f>
        <v>0</v>
      </c>
      <c r="Q450" s="38">
        <f>Lodging!AP26</f>
        <v>0</v>
      </c>
      <c r="R450" s="38">
        <f>Lodging!AQ26</f>
        <v>0</v>
      </c>
      <c r="S450" s="38">
        <f>Lodging!AR26</f>
        <v>0</v>
      </c>
      <c r="T450" s="38">
        <f>Lodging!AS26</f>
        <v>0</v>
      </c>
      <c r="U450" s="38">
        <f>Lodging!AT26</f>
        <v>0</v>
      </c>
      <c r="V450" s="38">
        <f t="shared" si="7"/>
        <v>0</v>
      </c>
    </row>
    <row r="451" spans="1:29" x14ac:dyDescent="0.4">
      <c r="A451" t="str">
        <f>Lodging!AA30</f>
        <v>Budget</v>
      </c>
      <c r="B451" t="str">
        <f>Lodging!AB30</f>
        <v>7058-000000</v>
      </c>
      <c r="C451">
        <f>Lodging!AC30</f>
        <v>975</v>
      </c>
      <c r="D451" s="37" t="str">
        <f>Lodging!AD30</f>
        <v>035</v>
      </c>
      <c r="E451" s="37"/>
      <c r="H451">
        <f>Lodging!AG30</f>
        <v>110</v>
      </c>
      <c r="I451" t="str">
        <f>Lodging!AH30</f>
        <v>USD</v>
      </c>
      <c r="J451" s="38">
        <f>Lodging!AI30</f>
        <v>0</v>
      </c>
      <c r="K451" s="38">
        <f>Lodging!AJ30</f>
        <v>0</v>
      </c>
      <c r="L451" s="38">
        <f>Lodging!AK30</f>
        <v>0</v>
      </c>
      <c r="M451" s="38">
        <f>Lodging!AL30</f>
        <v>0</v>
      </c>
      <c r="N451" s="38">
        <f>Lodging!AM30</f>
        <v>0</v>
      </c>
      <c r="O451" s="38">
        <f>Lodging!AN30</f>
        <v>0</v>
      </c>
      <c r="P451" s="38">
        <f>Lodging!AO30</f>
        <v>0</v>
      </c>
      <c r="Q451" s="38">
        <f>Lodging!AP30</f>
        <v>0</v>
      </c>
      <c r="R451" s="38">
        <f>Lodging!AQ30</f>
        <v>0</v>
      </c>
      <c r="S451" s="38">
        <f>Lodging!AR30</f>
        <v>0</v>
      </c>
      <c r="T451" s="38">
        <f>Lodging!AS30</f>
        <v>0</v>
      </c>
      <c r="U451" s="38">
        <f>Lodging!AT30</f>
        <v>0</v>
      </c>
      <c r="V451" s="38">
        <f t="shared" si="7"/>
        <v>0</v>
      </c>
    </row>
    <row r="452" spans="1:29" x14ac:dyDescent="0.4">
      <c r="A452" t="str">
        <f>Lodging!AA34</f>
        <v>Budget</v>
      </c>
      <c r="B452" t="str">
        <f>Lodging!AB34</f>
        <v>7058-000000</v>
      </c>
      <c r="C452">
        <f>Lodging!AC34</f>
        <v>976</v>
      </c>
      <c r="D452" s="37" t="str">
        <f>Lodging!AD34</f>
        <v>035</v>
      </c>
      <c r="E452" s="37"/>
      <c r="H452">
        <f>Lodging!AG34</f>
        <v>110</v>
      </c>
      <c r="I452" t="str">
        <f>Lodging!AH34</f>
        <v>USD</v>
      </c>
      <c r="J452" s="38">
        <f>Lodging!AI34</f>
        <v>0</v>
      </c>
      <c r="K452" s="38">
        <f>Lodging!AJ34</f>
        <v>0</v>
      </c>
      <c r="L452" s="38">
        <f>Lodging!AK34</f>
        <v>0</v>
      </c>
      <c r="M452" s="38">
        <f>Lodging!AL34</f>
        <v>0</v>
      </c>
      <c r="N452" s="38">
        <f>Lodging!AM34</f>
        <v>0</v>
      </c>
      <c r="O452" s="38">
        <f>Lodging!AN34</f>
        <v>0</v>
      </c>
      <c r="P452" s="38">
        <f>Lodging!AO34</f>
        <v>0</v>
      </c>
      <c r="Q452" s="38">
        <f>Lodging!AP34</f>
        <v>0</v>
      </c>
      <c r="R452" s="38">
        <f>Lodging!AQ34</f>
        <v>0</v>
      </c>
      <c r="S452" s="38">
        <f>Lodging!AR34</f>
        <v>0</v>
      </c>
      <c r="T452" s="38">
        <f>Lodging!AS34</f>
        <v>0</v>
      </c>
      <c r="U452" s="38">
        <f>Lodging!AT34</f>
        <v>0</v>
      </c>
      <c r="V452" s="38">
        <f t="shared" si="7"/>
        <v>0</v>
      </c>
    </row>
    <row r="453" spans="1:29" x14ac:dyDescent="0.4">
      <c r="A453" t="str">
        <f>Lodging!AA38</f>
        <v>Budget</v>
      </c>
      <c r="B453" t="str">
        <f>Lodging!AB38</f>
        <v>7058-000000</v>
      </c>
      <c r="C453">
        <f>Lodging!AC38</f>
        <v>977</v>
      </c>
      <c r="D453" s="37" t="str">
        <f>Lodging!AD38</f>
        <v>035</v>
      </c>
      <c r="E453" s="37"/>
      <c r="H453">
        <f>Lodging!AG38</f>
        <v>110</v>
      </c>
      <c r="I453" t="str">
        <f>Lodging!AH38</f>
        <v>USD</v>
      </c>
      <c r="J453" s="38">
        <f>Lodging!AI38</f>
        <v>0</v>
      </c>
      <c r="K453" s="38">
        <f>Lodging!AJ38</f>
        <v>0</v>
      </c>
      <c r="L453" s="38">
        <f>Lodging!AK38</f>
        <v>0</v>
      </c>
      <c r="M453" s="38">
        <f>Lodging!AL38</f>
        <v>0</v>
      </c>
      <c r="N453" s="38">
        <f>Lodging!AM38</f>
        <v>0</v>
      </c>
      <c r="O453" s="38">
        <f>Lodging!AN38</f>
        <v>0</v>
      </c>
      <c r="P453" s="38">
        <f>Lodging!AO38</f>
        <v>0</v>
      </c>
      <c r="Q453" s="38">
        <f>Lodging!AP38</f>
        <v>0</v>
      </c>
      <c r="R453" s="38">
        <f>Lodging!AQ38</f>
        <v>0</v>
      </c>
      <c r="S453" s="38">
        <f>Lodging!AR38</f>
        <v>0</v>
      </c>
      <c r="T453" s="38">
        <f>Lodging!AS38</f>
        <v>0</v>
      </c>
      <c r="U453" s="38">
        <f>Lodging!AT38</f>
        <v>0</v>
      </c>
      <c r="V453" s="38">
        <f t="shared" si="7"/>
        <v>0</v>
      </c>
    </row>
    <row r="454" spans="1:29" x14ac:dyDescent="0.4">
      <c r="A454" t="str">
        <f>Lodging!AA42</f>
        <v>Budget</v>
      </c>
      <c r="B454" t="str">
        <f>Lodging!AB42</f>
        <v>7058-000000</v>
      </c>
      <c r="C454">
        <f>Lodging!AC42</f>
        <v>978</v>
      </c>
      <c r="D454" s="37" t="str">
        <f>Lodging!AD42</f>
        <v>035</v>
      </c>
      <c r="E454" s="37"/>
      <c r="H454">
        <f>Lodging!AG42</f>
        <v>110</v>
      </c>
      <c r="I454" t="str">
        <f>Lodging!AH42</f>
        <v>USD</v>
      </c>
      <c r="J454" s="38">
        <f>Lodging!AI42</f>
        <v>0</v>
      </c>
      <c r="K454" s="38">
        <f>Lodging!AJ42</f>
        <v>0</v>
      </c>
      <c r="L454" s="38">
        <f>Lodging!AK42</f>
        <v>0</v>
      </c>
      <c r="M454" s="38">
        <f>Lodging!AL42</f>
        <v>0</v>
      </c>
      <c r="N454" s="38">
        <f>Lodging!AM42</f>
        <v>0</v>
      </c>
      <c r="O454" s="38">
        <f>Lodging!AN42</f>
        <v>0</v>
      </c>
      <c r="P454" s="38">
        <f>Lodging!AO42</f>
        <v>0</v>
      </c>
      <c r="Q454" s="38">
        <f>Lodging!AP42</f>
        <v>0</v>
      </c>
      <c r="R454" s="38">
        <f>Lodging!AQ42</f>
        <v>0</v>
      </c>
      <c r="S454" s="38">
        <f>Lodging!AR42</f>
        <v>0</v>
      </c>
      <c r="T454" s="38">
        <f>Lodging!AS42</f>
        <v>0</v>
      </c>
      <c r="U454" s="38">
        <f>Lodging!AT42</f>
        <v>0</v>
      </c>
      <c r="V454" s="38">
        <f t="shared" si="7"/>
        <v>0</v>
      </c>
    </row>
    <row r="455" spans="1:29" x14ac:dyDescent="0.4">
      <c r="A455" t="str">
        <f>Lodging!AA46</f>
        <v>Budget</v>
      </c>
      <c r="B455" t="str">
        <f>Lodging!AB46</f>
        <v>7058-000000</v>
      </c>
      <c r="C455">
        <f>Lodging!AC46</f>
        <v>979</v>
      </c>
      <c r="D455" s="37" t="str">
        <f>Lodging!AD46</f>
        <v>035</v>
      </c>
      <c r="E455" s="37"/>
      <c r="H455">
        <f>Lodging!AG46</f>
        <v>110</v>
      </c>
      <c r="I455" t="str">
        <f>Lodging!AH46</f>
        <v>USD</v>
      </c>
      <c r="J455" s="38">
        <f>Lodging!AI46</f>
        <v>0</v>
      </c>
      <c r="K455" s="38">
        <f>Lodging!AJ46</f>
        <v>0</v>
      </c>
      <c r="L455" s="38">
        <f>Lodging!AK46</f>
        <v>0</v>
      </c>
      <c r="M455" s="38">
        <f>Lodging!AL46</f>
        <v>0</v>
      </c>
      <c r="N455" s="38">
        <f>Lodging!AM46</f>
        <v>0</v>
      </c>
      <c r="O455" s="38">
        <f>Lodging!AN46</f>
        <v>0</v>
      </c>
      <c r="P455" s="38">
        <f>Lodging!AO46</f>
        <v>0</v>
      </c>
      <c r="Q455" s="38">
        <f>Lodging!AP46</f>
        <v>0</v>
      </c>
      <c r="R455" s="38">
        <f>Lodging!AQ46</f>
        <v>0</v>
      </c>
      <c r="S455" s="38">
        <f>Lodging!AR46</f>
        <v>0</v>
      </c>
      <c r="T455" s="38">
        <f>Lodging!AS46</f>
        <v>0</v>
      </c>
      <c r="U455" s="38">
        <f>Lodging!AT46</f>
        <v>0</v>
      </c>
      <c r="V455" s="38">
        <f t="shared" ref="V455:V459" si="8">SUM(J455:U455)</f>
        <v>0</v>
      </c>
    </row>
    <row r="456" spans="1:29" x14ac:dyDescent="0.4">
      <c r="A456" t="str">
        <f>Lodging!AA50</f>
        <v>Budget</v>
      </c>
      <c r="B456" t="str">
        <f>Lodging!AB50</f>
        <v>7058-000000</v>
      </c>
      <c r="C456">
        <f>Lodging!AC50</f>
        <v>980</v>
      </c>
      <c r="D456" s="37" t="str">
        <f>Lodging!AD50</f>
        <v>035</v>
      </c>
      <c r="E456" s="37"/>
      <c r="H456">
        <f>Lodging!AG50</f>
        <v>110</v>
      </c>
      <c r="I456" t="str">
        <f>Lodging!AH50</f>
        <v>USD</v>
      </c>
      <c r="J456" s="38">
        <f>Lodging!AI50</f>
        <v>0</v>
      </c>
      <c r="K456" s="38">
        <f>Lodging!AJ50</f>
        <v>0</v>
      </c>
      <c r="L456" s="38">
        <f>Lodging!AK50</f>
        <v>0</v>
      </c>
      <c r="M456" s="38">
        <f>Lodging!AL50</f>
        <v>0</v>
      </c>
      <c r="N456" s="38">
        <f>Lodging!AM50</f>
        <v>0</v>
      </c>
      <c r="O456" s="38">
        <f>Lodging!AN50</f>
        <v>0</v>
      </c>
      <c r="P456" s="38">
        <f>Lodging!AO50</f>
        <v>0</v>
      </c>
      <c r="Q456" s="38">
        <f>Lodging!AP50</f>
        <v>0</v>
      </c>
      <c r="R456" s="38">
        <f>Lodging!AQ50</f>
        <v>0</v>
      </c>
      <c r="S456" s="38">
        <f>Lodging!AR50</f>
        <v>0</v>
      </c>
      <c r="T456" s="38">
        <f>Lodging!AS50</f>
        <v>0</v>
      </c>
      <c r="U456" s="38">
        <f>Lodging!AT50</f>
        <v>0</v>
      </c>
      <c r="V456" s="38">
        <f t="shared" si="8"/>
        <v>0</v>
      </c>
    </row>
    <row r="457" spans="1:29" x14ac:dyDescent="0.4">
      <c r="A457" t="str">
        <f>Lodging!AA54</f>
        <v>Budget</v>
      </c>
      <c r="B457" t="str">
        <f>Lodging!AB54</f>
        <v>7058-000000</v>
      </c>
      <c r="C457">
        <f>Lodging!AC54</f>
        <v>981</v>
      </c>
      <c r="D457" s="37" t="str">
        <f>Lodging!AD54</f>
        <v>035</v>
      </c>
      <c r="E457" s="37"/>
      <c r="H457">
        <f>Lodging!AG54</f>
        <v>110</v>
      </c>
      <c r="I457" t="str">
        <f>Lodging!AH54</f>
        <v>USD</v>
      </c>
      <c r="J457" s="38">
        <f>Lodging!AI54</f>
        <v>0</v>
      </c>
      <c r="K457" s="38">
        <f>Lodging!AJ54</f>
        <v>0</v>
      </c>
      <c r="L457" s="38">
        <f>Lodging!AK54</f>
        <v>0</v>
      </c>
      <c r="M457" s="38">
        <f>Lodging!AL54</f>
        <v>0</v>
      </c>
      <c r="N457" s="38">
        <f>Lodging!AM54</f>
        <v>0</v>
      </c>
      <c r="O457" s="38">
        <f>Lodging!AN54</f>
        <v>0</v>
      </c>
      <c r="P457" s="38">
        <f>Lodging!AO54</f>
        <v>0</v>
      </c>
      <c r="Q457" s="38">
        <f>Lodging!AP54</f>
        <v>0</v>
      </c>
      <c r="R457" s="38">
        <f>Lodging!AQ54</f>
        <v>0</v>
      </c>
      <c r="S457" s="38">
        <f>Lodging!AR54</f>
        <v>0</v>
      </c>
      <c r="T457" s="38">
        <f>Lodging!AS54</f>
        <v>0</v>
      </c>
      <c r="U457" s="38">
        <f>Lodging!AT54</f>
        <v>0</v>
      </c>
      <c r="V457" s="38">
        <f t="shared" si="8"/>
        <v>0</v>
      </c>
    </row>
    <row r="458" spans="1:29" x14ac:dyDescent="0.4">
      <c r="A458" t="str">
        <f>Lodging!AA58</f>
        <v>Budget</v>
      </c>
      <c r="B458" t="str">
        <f>Lodging!AB58</f>
        <v>7058-000000</v>
      </c>
      <c r="C458">
        <f>Lodging!AC58</f>
        <v>982</v>
      </c>
      <c r="D458" s="37" t="str">
        <f>Lodging!AD58</f>
        <v>035</v>
      </c>
      <c r="E458" s="37"/>
      <c r="H458">
        <f>Lodging!AG58</f>
        <v>110</v>
      </c>
      <c r="I458" t="str">
        <f>Lodging!AH58</f>
        <v>USD</v>
      </c>
      <c r="J458" s="38">
        <f>Lodging!AI58</f>
        <v>0</v>
      </c>
      <c r="K458" s="38">
        <f>Lodging!AJ58</f>
        <v>0</v>
      </c>
      <c r="L458" s="38">
        <f>Lodging!AK58</f>
        <v>0</v>
      </c>
      <c r="M458" s="38">
        <f>Lodging!AL58</f>
        <v>0</v>
      </c>
      <c r="N458" s="38">
        <f>Lodging!AM58</f>
        <v>0</v>
      </c>
      <c r="O458" s="38">
        <f>Lodging!AN58</f>
        <v>0</v>
      </c>
      <c r="P458" s="38">
        <f>Lodging!AO58</f>
        <v>0</v>
      </c>
      <c r="Q458" s="38">
        <f>Lodging!AP58</f>
        <v>0</v>
      </c>
      <c r="R458" s="38">
        <f>Lodging!AQ58</f>
        <v>0</v>
      </c>
      <c r="S458" s="38">
        <f>Lodging!AR58</f>
        <v>0</v>
      </c>
      <c r="T458" s="38">
        <f>Lodging!AS58</f>
        <v>0</v>
      </c>
      <c r="U458" s="38">
        <f>Lodging!AT58</f>
        <v>0</v>
      </c>
      <c r="V458" s="38">
        <f t="shared" si="8"/>
        <v>0</v>
      </c>
    </row>
    <row r="459" spans="1:29" x14ac:dyDescent="0.4">
      <c r="A459" t="str">
        <f>'TI Allocation'!AA9</f>
        <v>Budget</v>
      </c>
      <c r="B459" t="str">
        <f>'TI Allocation'!AB9</f>
        <v>7092-000000</v>
      </c>
      <c r="C459">
        <f>'TI Allocation'!AC9</f>
        <v>999</v>
      </c>
      <c r="D459" s="37" t="str">
        <f>'TI Allocation'!AD9</f>
        <v>035</v>
      </c>
      <c r="E459" s="37"/>
      <c r="H459">
        <f>'TI Allocation'!AH9</f>
        <v>110</v>
      </c>
      <c r="I459" t="str">
        <f>'TI Allocation'!AI9</f>
        <v>USD</v>
      </c>
      <c r="J459" s="38">
        <f>'TI Allocation'!AJ9</f>
        <v>139.66</v>
      </c>
      <c r="K459" s="38">
        <f>'TI Allocation'!AK9</f>
        <v>139.66</v>
      </c>
      <c r="L459" s="38">
        <f>'TI Allocation'!AL9</f>
        <v>139.66</v>
      </c>
      <c r="M459" s="38">
        <f>'TI Allocation'!AM9</f>
        <v>139.66</v>
      </c>
      <c r="N459" s="38">
        <f>'TI Allocation'!AN9</f>
        <v>139.66</v>
      </c>
      <c r="O459" s="38">
        <f>'TI Allocation'!AO9</f>
        <v>139.66</v>
      </c>
      <c r="P459" s="38">
        <f>'TI Allocation'!AP9</f>
        <v>139.66</v>
      </c>
      <c r="Q459" s="38">
        <f>'TI Allocation'!AQ9</f>
        <v>139.66</v>
      </c>
      <c r="R459" s="38">
        <f>'TI Allocation'!AR9</f>
        <v>139.66</v>
      </c>
      <c r="S459" s="38">
        <f>'TI Allocation'!AS9</f>
        <v>139.66</v>
      </c>
      <c r="T459" s="38">
        <f>'TI Allocation'!AT9</f>
        <v>139.66</v>
      </c>
      <c r="U459" s="38">
        <f>'TI Allocation'!AU9</f>
        <v>139.66</v>
      </c>
      <c r="V459" s="38">
        <f t="shared" si="8"/>
        <v>1675.9200000000003</v>
      </c>
      <c r="W459" s="38"/>
      <c r="X459" s="38"/>
      <c r="Y459" s="38"/>
      <c r="Z459" s="38"/>
      <c r="AA459" s="38"/>
      <c r="AB459" s="38"/>
      <c r="AC459" s="38"/>
    </row>
    <row r="460" spans="1:29" ht="12.6" thickBot="1" x14ac:dyDescent="0.45">
      <c r="D460" s="37"/>
      <c r="J460" s="40">
        <f t="shared" ref="J460" si="9">SUM(J4:J459)-(2*SUM(J6,J7,J8,J35,J36,J37,J65,J66,J67,J227,J228,J229,J287,J288))</f>
        <v>3471.286666666666</v>
      </c>
      <c r="K460" s="40">
        <f t="shared" ref="K460" si="10">SUM(K4:K459)-(2*SUM(K6,K7,K8,K35,K36,K37,K65,K66,K67,K227,K228,K229,K287,K288))</f>
        <v>6147.5866666666661</v>
      </c>
      <c r="L460" s="40">
        <f t="shared" ref="L460" si="11">SUM(L4:L459)-(2*SUM(L6,L7,L8,L35,L36,L37,L65,L66,L67,L227,L228,L229,L287,L288))</f>
        <v>10459.006666666664</v>
      </c>
      <c r="M460" s="40">
        <f t="shared" ref="M460" si="12">SUM(M4:M459)-(2*SUM(M6,M7,M8,M35,M36,M37,M65,M66,M67,M227,M228,M229,M287,M288))</f>
        <v>5007.5466666666671</v>
      </c>
      <c r="N460" s="40">
        <f>SUM(N4:N459)-(2*SUM(N6,N7,N8,N35,N36,N37,N65,N66,N67,N227,N228,N229,N287,N288))</f>
        <v>2666.2166666666658</v>
      </c>
      <c r="O460" s="40">
        <f t="shared" ref="O460:U460" si="13">SUM(O4:O459)-(2*SUM(O6,O7,O8,O35,O36,O37,O65,O66,O67,O227,O228,O229,O287,O288))</f>
        <v>2015.8266666666671</v>
      </c>
      <c r="P460" s="40">
        <f t="shared" si="13"/>
        <v>8734.876666666667</v>
      </c>
      <c r="Q460" s="40">
        <f t="shared" si="13"/>
        <v>5566.5366666666678</v>
      </c>
      <c r="R460" s="40">
        <f t="shared" si="13"/>
        <v>10622.056666666664</v>
      </c>
      <c r="S460" s="40">
        <f t="shared" si="13"/>
        <v>4806.4666666666672</v>
      </c>
      <c r="T460" s="40">
        <f t="shared" si="13"/>
        <v>34535.07666666666</v>
      </c>
      <c r="U460" s="40">
        <f t="shared" si="13"/>
        <v>3002.3566666666661</v>
      </c>
    </row>
    <row r="461" spans="1:29" ht="12.6" thickTop="1" x14ac:dyDescent="0.4">
      <c r="D461" s="37"/>
    </row>
    <row r="462" spans="1:29" x14ac:dyDescent="0.4">
      <c r="D462" s="37"/>
      <c r="I462" t="s">
        <v>158</v>
      </c>
      <c r="J462" s="38">
        <f>SUM(Summary!B14,Summary!B31)</f>
        <v>3471.2866666666669</v>
      </c>
      <c r="K462" s="38">
        <f>SUM(Summary!C14,Summary!C31)</f>
        <v>6147.5866666666661</v>
      </c>
      <c r="L462" s="38">
        <f>SUM(Summary!D14,Summary!D31)</f>
        <v>10459.006666666666</v>
      </c>
      <c r="M462" s="38">
        <f>SUM(Summary!E14,Summary!E31)</f>
        <v>5007.5466666666662</v>
      </c>
      <c r="N462" s="38">
        <f>SUM(Summary!F14,Summary!F31)</f>
        <v>2666.2166666666667</v>
      </c>
      <c r="O462" s="38">
        <f>SUM(Summary!G14,Summary!G31)</f>
        <v>2015.8266666666666</v>
      </c>
      <c r="P462" s="38">
        <f>SUM(Summary!H14,Summary!H31)</f>
        <v>8734.876666666667</v>
      </c>
      <c r="Q462" s="38">
        <f>SUM(Summary!I14,Summary!I31)</f>
        <v>5566.5366666666669</v>
      </c>
      <c r="R462" s="38">
        <f>SUM(Summary!J14,Summary!J31)</f>
        <v>10622.056666666665</v>
      </c>
      <c r="S462" s="38">
        <f>SUM(Summary!K14,Summary!K31)</f>
        <v>4806.4666666666662</v>
      </c>
      <c r="T462" s="38">
        <f>SUM(Summary!L14,Summary!L31)</f>
        <v>34535.076666666668</v>
      </c>
      <c r="U462" s="38">
        <f>SUM(Summary!M14,Summary!M31)</f>
        <v>3002.3566666666666</v>
      </c>
    </row>
    <row r="463" spans="1:29" x14ac:dyDescent="0.4">
      <c r="D463" s="37"/>
    </row>
    <row r="464" spans="1:29" x14ac:dyDescent="0.4">
      <c r="D464" s="37"/>
      <c r="I464" t="s">
        <v>157</v>
      </c>
      <c r="J464" s="38">
        <f>J460-J462</f>
        <v>0</v>
      </c>
      <c r="K464" s="38">
        <f t="shared" ref="K464:U464" si="14">K460-K462</f>
        <v>0</v>
      </c>
      <c r="L464" s="38">
        <f t="shared" si="14"/>
        <v>0</v>
      </c>
      <c r="M464" s="38">
        <f t="shared" si="14"/>
        <v>0</v>
      </c>
      <c r="N464" s="38">
        <f t="shared" si="14"/>
        <v>0</v>
      </c>
      <c r="O464" s="38">
        <f t="shared" si="14"/>
        <v>0</v>
      </c>
      <c r="P464" s="38">
        <f t="shared" si="14"/>
        <v>0</v>
      </c>
      <c r="Q464" s="38">
        <f t="shared" si="14"/>
        <v>0</v>
      </c>
      <c r="R464" s="38">
        <f t="shared" si="14"/>
        <v>0</v>
      </c>
      <c r="S464" s="38">
        <f t="shared" si="14"/>
        <v>0</v>
      </c>
      <c r="T464" s="38">
        <f t="shared" si="14"/>
        <v>0</v>
      </c>
      <c r="U464" s="38">
        <f t="shared" si="14"/>
        <v>0</v>
      </c>
    </row>
    <row r="465" spans="4:4" x14ac:dyDescent="0.4">
      <c r="D465" s="37"/>
    </row>
    <row r="466" spans="4:4" x14ac:dyDescent="0.4">
      <c r="D466" s="37"/>
    </row>
    <row r="467" spans="4:4" x14ac:dyDescent="0.4">
      <c r="D467" s="37"/>
    </row>
    <row r="468" spans="4:4" x14ac:dyDescent="0.4">
      <c r="D468" s="37"/>
    </row>
    <row r="469" spans="4:4" x14ac:dyDescent="0.4">
      <c r="D469" s="37"/>
    </row>
    <row r="470" spans="4:4" x14ac:dyDescent="0.4">
      <c r="D470" s="37"/>
    </row>
    <row r="471" spans="4:4" x14ac:dyDescent="0.4">
      <c r="D471" s="37"/>
    </row>
    <row r="472" spans="4:4" x14ac:dyDescent="0.4">
      <c r="D472" s="37"/>
    </row>
    <row r="473" spans="4:4" x14ac:dyDescent="0.4">
      <c r="D473" s="37"/>
    </row>
    <row r="474" spans="4:4" x14ac:dyDescent="0.4">
      <c r="D474" s="37"/>
    </row>
    <row r="475" spans="4:4" x14ac:dyDescent="0.4">
      <c r="D475" s="37"/>
    </row>
    <row r="476" spans="4:4" x14ac:dyDescent="0.4">
      <c r="D476" s="37"/>
    </row>
    <row r="477" spans="4:4" x14ac:dyDescent="0.4">
      <c r="D477" s="37"/>
    </row>
    <row r="478" spans="4:4" x14ac:dyDescent="0.4">
      <c r="D478" s="37"/>
    </row>
    <row r="479" spans="4:4" x14ac:dyDescent="0.4">
      <c r="D479" s="37"/>
    </row>
    <row r="480" spans="4:4" x14ac:dyDescent="0.4">
      <c r="D480" s="37"/>
    </row>
    <row r="481" spans="4:4" x14ac:dyDescent="0.4">
      <c r="D481" s="37"/>
    </row>
    <row r="482" spans="4:4" x14ac:dyDescent="0.4">
      <c r="D482" s="37"/>
    </row>
    <row r="483" spans="4:4" x14ac:dyDescent="0.4">
      <c r="D483" s="37"/>
    </row>
    <row r="484" spans="4:4" x14ac:dyDescent="0.4">
      <c r="D484" s="37"/>
    </row>
    <row r="485" spans="4:4" x14ac:dyDescent="0.4">
      <c r="D485" s="37"/>
    </row>
    <row r="486" spans="4:4" x14ac:dyDescent="0.4">
      <c r="D486" s="37"/>
    </row>
    <row r="487" spans="4:4" x14ac:dyDescent="0.4">
      <c r="D487" s="37"/>
    </row>
    <row r="488" spans="4:4" x14ac:dyDescent="0.4">
      <c r="D488" s="37"/>
    </row>
    <row r="489" spans="4:4" x14ac:dyDescent="0.4">
      <c r="D489" s="37"/>
    </row>
    <row r="490" spans="4:4" x14ac:dyDescent="0.4">
      <c r="D490" s="37"/>
    </row>
    <row r="491" spans="4:4" x14ac:dyDescent="0.4">
      <c r="D491" s="37"/>
    </row>
  </sheetData>
  <sheetProtection algorithmName="SHA-512" hashValue="EgZwUEuw6dBGTecD/aFD1HRXaPd/af/kS36bhGgkPlfg5twQv0l3Hewv5/C4kN+ZAShlTE08Y2bAT4Ia44WA7w==" saltValue="gveKcCa/DgsmrcvBhLYbHQ==" spinCount="100000" sheet="1" objects="1" scenarios="1"/>
  <phoneticPr fontId="3"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T457"/>
  <sheetViews>
    <sheetView zoomScale="85" zoomScaleNormal="85" workbookViewId="0">
      <selection activeCell="L23" sqref="L23"/>
    </sheetView>
  </sheetViews>
  <sheetFormatPr defaultColWidth="9.1640625" defaultRowHeight="12.3" x14ac:dyDescent="0.4"/>
  <cols>
    <col min="1" max="1" width="11.27734375" bestFit="1" customWidth="1"/>
    <col min="2" max="2" width="9.5546875" bestFit="1" customWidth="1"/>
    <col min="3" max="3" width="8.5546875" bestFit="1" customWidth="1"/>
    <col min="4" max="4" width="12.83203125" bestFit="1" customWidth="1"/>
    <col min="5" max="5" width="11.1640625" bestFit="1" customWidth="1"/>
    <col min="6" max="6" width="7" bestFit="1" customWidth="1"/>
    <col min="7" max="7" width="8.83203125" bestFit="1" customWidth="1"/>
    <col min="8" max="8" width="20.71875" bestFit="1" customWidth="1"/>
    <col min="9" max="9" width="23.44140625" bestFit="1" customWidth="1"/>
    <col min="10" max="10" width="26.71875" bestFit="1" customWidth="1"/>
    <col min="11" max="11" width="24.1640625" bestFit="1" customWidth="1"/>
    <col min="12" max="12" width="25.83203125" bestFit="1" customWidth="1"/>
    <col min="13" max="13" width="26.1640625" bestFit="1" customWidth="1"/>
    <col min="14" max="14" width="24" bestFit="1" customWidth="1"/>
    <col min="15" max="15" width="24.83203125" bestFit="1" customWidth="1"/>
    <col min="16" max="16" width="22.71875" bestFit="1" customWidth="1"/>
    <col min="17" max="17" width="21.1640625" bestFit="1" customWidth="1"/>
    <col min="18" max="18" width="21" bestFit="1" customWidth="1"/>
    <col min="19" max="19" width="21.44140625" bestFit="1" customWidth="1"/>
    <col min="20" max="20" width="12.83203125" bestFit="1" customWidth="1"/>
  </cols>
  <sheetData>
    <row r="1" spans="1:20" x14ac:dyDescent="0.4">
      <c r="A1" t="s">
        <v>137</v>
      </c>
      <c r="B1" t="s">
        <v>138</v>
      </c>
      <c r="C1" t="s">
        <v>159</v>
      </c>
      <c r="D1" t="s">
        <v>160</v>
      </c>
      <c r="E1" t="s">
        <v>161</v>
      </c>
      <c r="F1" t="s">
        <v>162</v>
      </c>
      <c r="G1" t="s">
        <v>163</v>
      </c>
      <c r="H1" s="48" t="s">
        <v>488</v>
      </c>
      <c r="I1" s="48" t="s">
        <v>489</v>
      </c>
      <c r="J1" s="48" t="s">
        <v>490</v>
      </c>
      <c r="K1" s="48" t="s">
        <v>491</v>
      </c>
      <c r="L1" s="48" t="s">
        <v>492</v>
      </c>
      <c r="M1" s="48" t="s">
        <v>493</v>
      </c>
      <c r="N1" s="48" t="s">
        <v>494</v>
      </c>
      <c r="O1" s="48" t="s">
        <v>495</v>
      </c>
      <c r="P1" s="48" t="s">
        <v>496</v>
      </c>
      <c r="Q1" s="48" t="s">
        <v>497</v>
      </c>
      <c r="R1" s="48" t="s">
        <v>498</v>
      </c>
      <c r="S1" s="48" t="s">
        <v>499</v>
      </c>
    </row>
    <row r="2" spans="1:20" x14ac:dyDescent="0.4">
      <c r="A2" t="str">
        <f>'Upload Sheet Pull'!A4</f>
        <v>Budget</v>
      </c>
      <c r="B2" t="str">
        <f>'Upload Sheet Pull'!B4</f>
        <v>6005-000000</v>
      </c>
      <c r="C2">
        <f>'Upload Sheet Pull'!C4</f>
        <v>100</v>
      </c>
      <c r="D2" t="str">
        <f>'Upload Sheet Pull'!D4</f>
        <v>035</v>
      </c>
      <c r="F2" t="str">
        <f>IF('Upload Sheet Pull'!E4="","",'Upload Sheet Pull'!E4)</f>
        <v/>
      </c>
      <c r="H2" s="39">
        <f>'Upload Sheet Pull'!J4</f>
        <v>2491.46</v>
      </c>
      <c r="I2" s="39">
        <f>'Upload Sheet Pull'!K4</f>
        <v>1502.76</v>
      </c>
      <c r="J2" s="39">
        <f>'Upload Sheet Pull'!L4</f>
        <v>8489.18</v>
      </c>
      <c r="K2" s="39">
        <f>'Upload Sheet Pull'!M4</f>
        <v>2271.7199999999998</v>
      </c>
      <c r="L2" s="39">
        <f>'Upload Sheet Pull'!N4</f>
        <v>770.39</v>
      </c>
      <c r="M2" s="39">
        <f>'Upload Sheet Pull'!O4</f>
        <v>380</v>
      </c>
      <c r="N2" s="39">
        <f>'Upload Sheet Pull'!P4</f>
        <v>2338.0500000000002</v>
      </c>
      <c r="O2" s="39">
        <f>'Upload Sheet Pull'!Q4</f>
        <v>2814.71</v>
      </c>
      <c r="P2" s="39">
        <f>'Upload Sheet Pull'!R4</f>
        <v>7870.23</v>
      </c>
      <c r="Q2" s="39">
        <f>'Upload Sheet Pull'!S4</f>
        <v>2675.64</v>
      </c>
      <c r="R2" s="39">
        <f>'Upload Sheet Pull'!T4</f>
        <v>886.25</v>
      </c>
      <c r="S2" s="39">
        <f>'Upload Sheet Pull'!U4</f>
        <v>1027.1300000000001</v>
      </c>
      <c r="T2" s="39">
        <f>SUM(H2:S2)</f>
        <v>33517.519999999997</v>
      </c>
    </row>
    <row r="3" spans="1:20" x14ac:dyDescent="0.4">
      <c r="A3" t="str">
        <f>'Upload Sheet Pull'!A5</f>
        <v>Budget</v>
      </c>
      <c r="B3" t="str">
        <f>'Upload Sheet Pull'!B5</f>
        <v>6025-000000</v>
      </c>
      <c r="C3">
        <f>'Upload Sheet Pull'!C5</f>
        <v>150</v>
      </c>
      <c r="D3" t="str">
        <f>'Upload Sheet Pull'!D5</f>
        <v>035</v>
      </c>
      <c r="F3" t="str">
        <f>IF('Upload Sheet Pull'!E5="","",'Upload Sheet Pull'!E5)</f>
        <v/>
      </c>
      <c r="H3" s="39">
        <f>'Upload Sheet Pull'!J5</f>
        <v>0</v>
      </c>
      <c r="I3" s="39">
        <f>'Upload Sheet Pull'!K5</f>
        <v>0</v>
      </c>
      <c r="J3" s="39">
        <f>'Upload Sheet Pull'!L5</f>
        <v>0</v>
      </c>
      <c r="K3" s="39">
        <f>'Upload Sheet Pull'!M5</f>
        <v>0</v>
      </c>
      <c r="L3" s="39">
        <f>'Upload Sheet Pull'!N5</f>
        <v>0</v>
      </c>
      <c r="M3" s="39">
        <f>'Upload Sheet Pull'!O5</f>
        <v>0</v>
      </c>
      <c r="N3" s="39">
        <f>'Upload Sheet Pull'!P5</f>
        <v>0</v>
      </c>
      <c r="O3" s="39">
        <f>'Upload Sheet Pull'!Q5</f>
        <v>0</v>
      </c>
      <c r="P3" s="39">
        <f>'Upload Sheet Pull'!R5</f>
        <v>0</v>
      </c>
      <c r="Q3" s="39">
        <f>'Upload Sheet Pull'!S5</f>
        <v>0</v>
      </c>
      <c r="R3" s="39">
        <f>'Upload Sheet Pull'!T5</f>
        <v>12000</v>
      </c>
      <c r="S3" s="39">
        <f>'Upload Sheet Pull'!U5</f>
        <v>0</v>
      </c>
      <c r="T3" s="39">
        <f t="shared" ref="T3:T86" si="0">SUM(H3:S3)</f>
        <v>12000</v>
      </c>
    </row>
    <row r="4" spans="1:20" x14ac:dyDescent="0.4">
      <c r="A4" t="str">
        <f>'Upload Sheet Pull'!A6</f>
        <v>Budget</v>
      </c>
      <c r="B4" t="str">
        <f>'Upload Sheet Pull'!B6</f>
        <v>6050-000000</v>
      </c>
      <c r="C4">
        <f>'Upload Sheet Pull'!C6</f>
        <v>150</v>
      </c>
      <c r="D4" t="str">
        <f>'Upload Sheet Pull'!D6</f>
        <v>035</v>
      </c>
      <c r="F4" t="str">
        <f>IF('Upload Sheet Pull'!E6="","",'Upload Sheet Pull'!E6)</f>
        <v/>
      </c>
      <c r="H4" s="39">
        <f>'Upload Sheet Pull'!J6</f>
        <v>0</v>
      </c>
      <c r="I4" s="39">
        <f>'Upload Sheet Pull'!K6</f>
        <v>0</v>
      </c>
      <c r="J4" s="39">
        <f>'Upload Sheet Pull'!L6</f>
        <v>0</v>
      </c>
      <c r="K4" s="39">
        <f>'Upload Sheet Pull'!M6</f>
        <v>0</v>
      </c>
      <c r="L4" s="39">
        <f>'Upload Sheet Pull'!N6</f>
        <v>0</v>
      </c>
      <c r="M4" s="39">
        <f>'Upload Sheet Pull'!O6</f>
        <v>0</v>
      </c>
      <c r="N4" s="39">
        <f>'Upload Sheet Pull'!P6</f>
        <v>0</v>
      </c>
      <c r="O4" s="39">
        <f>'Upload Sheet Pull'!Q6</f>
        <v>0</v>
      </c>
      <c r="P4" s="39">
        <f>'Upload Sheet Pull'!R6</f>
        <v>0</v>
      </c>
      <c r="Q4" s="39">
        <f>'Upload Sheet Pull'!S6</f>
        <v>0</v>
      </c>
      <c r="R4" s="39">
        <f>'Upload Sheet Pull'!T6</f>
        <v>0</v>
      </c>
      <c r="S4" s="39">
        <f>'Upload Sheet Pull'!U6</f>
        <v>0</v>
      </c>
      <c r="T4" s="39">
        <f t="shared" si="0"/>
        <v>0</v>
      </c>
    </row>
    <row r="5" spans="1:20" x14ac:dyDescent="0.4">
      <c r="A5" t="str">
        <f>'Upload Sheet Pull'!A7</f>
        <v>Budget</v>
      </c>
      <c r="B5" t="str">
        <f>'Upload Sheet Pull'!B7</f>
        <v>6055-000000</v>
      </c>
      <c r="C5">
        <f>'Upload Sheet Pull'!C7</f>
        <v>150</v>
      </c>
      <c r="D5" t="str">
        <f>'Upload Sheet Pull'!D7</f>
        <v>035</v>
      </c>
      <c r="F5" t="str">
        <f>IF('Upload Sheet Pull'!E7="","",'Upload Sheet Pull'!E7)</f>
        <v/>
      </c>
      <c r="H5" s="39">
        <f>'Upload Sheet Pull'!J7</f>
        <v>0</v>
      </c>
      <c r="I5" s="39">
        <f>'Upload Sheet Pull'!K7</f>
        <v>0</v>
      </c>
      <c r="J5" s="39">
        <f>'Upload Sheet Pull'!L7</f>
        <v>0</v>
      </c>
      <c r="K5" s="39">
        <f>'Upload Sheet Pull'!M7</f>
        <v>0</v>
      </c>
      <c r="L5" s="39">
        <f>'Upload Sheet Pull'!N7</f>
        <v>0</v>
      </c>
      <c r="M5" s="39">
        <f>'Upload Sheet Pull'!O7</f>
        <v>0</v>
      </c>
      <c r="N5" s="39">
        <f>'Upload Sheet Pull'!P7</f>
        <v>0</v>
      </c>
      <c r="O5" s="39">
        <f>'Upload Sheet Pull'!Q7</f>
        <v>0</v>
      </c>
      <c r="P5" s="39">
        <f>'Upload Sheet Pull'!R7</f>
        <v>0</v>
      </c>
      <c r="Q5" s="39">
        <f>'Upload Sheet Pull'!S7</f>
        <v>0</v>
      </c>
      <c r="R5" s="39">
        <f>'Upload Sheet Pull'!T7</f>
        <v>0</v>
      </c>
      <c r="S5" s="39">
        <f>'Upload Sheet Pull'!U7</f>
        <v>0</v>
      </c>
      <c r="T5" s="39">
        <f t="shared" si="0"/>
        <v>0</v>
      </c>
    </row>
    <row r="6" spans="1:20" x14ac:dyDescent="0.4">
      <c r="A6" t="str">
        <f>'Upload Sheet Pull'!A8</f>
        <v>Budget</v>
      </c>
      <c r="B6" t="str">
        <f>'Upload Sheet Pull'!B8</f>
        <v>6060-000000</v>
      </c>
      <c r="C6">
        <f>'Upload Sheet Pull'!C8</f>
        <v>150</v>
      </c>
      <c r="D6" t="str">
        <f>'Upload Sheet Pull'!D8</f>
        <v>035</v>
      </c>
      <c r="F6" t="str">
        <f>IF('Upload Sheet Pull'!E8="","",'Upload Sheet Pull'!E8)</f>
        <v/>
      </c>
      <c r="H6" s="39">
        <f>'Upload Sheet Pull'!J8</f>
        <v>0</v>
      </c>
      <c r="I6" s="39">
        <f>'Upload Sheet Pull'!K8</f>
        <v>0</v>
      </c>
      <c r="J6" s="39">
        <f>'Upload Sheet Pull'!L8</f>
        <v>0</v>
      </c>
      <c r="K6" s="39">
        <f>'Upload Sheet Pull'!M8</f>
        <v>0</v>
      </c>
      <c r="L6" s="39">
        <f>'Upload Sheet Pull'!N8</f>
        <v>0</v>
      </c>
      <c r="M6" s="39">
        <f>'Upload Sheet Pull'!O8</f>
        <v>0</v>
      </c>
      <c r="N6" s="39">
        <f>'Upload Sheet Pull'!P8</f>
        <v>0</v>
      </c>
      <c r="O6" s="39">
        <f>'Upload Sheet Pull'!Q8</f>
        <v>0</v>
      </c>
      <c r="P6" s="39">
        <f>'Upload Sheet Pull'!R8</f>
        <v>0</v>
      </c>
      <c r="Q6" s="39">
        <f>'Upload Sheet Pull'!S8</f>
        <v>0</v>
      </c>
      <c r="R6" s="39">
        <f>'Upload Sheet Pull'!T8</f>
        <v>0</v>
      </c>
      <c r="S6" s="39">
        <f>'Upload Sheet Pull'!U8</f>
        <v>0</v>
      </c>
      <c r="T6" s="39">
        <f t="shared" si="0"/>
        <v>0</v>
      </c>
    </row>
    <row r="7" spans="1:20" x14ac:dyDescent="0.4">
      <c r="A7" t="str">
        <f>'Upload Sheet Pull'!A9</f>
        <v>Budget</v>
      </c>
      <c r="B7" t="str">
        <f>'Upload Sheet Pull'!B9</f>
        <v>6030-000000</v>
      </c>
      <c r="C7">
        <f>'Upload Sheet Pull'!C9</f>
        <v>150</v>
      </c>
      <c r="D7" t="str">
        <f>'Upload Sheet Pull'!D9</f>
        <v>035</v>
      </c>
      <c r="F7" t="str">
        <f>IF('Upload Sheet Pull'!E9="","",'Upload Sheet Pull'!E9)</f>
        <v/>
      </c>
      <c r="H7" s="39">
        <f>'Upload Sheet Pull'!J9</f>
        <v>0</v>
      </c>
      <c r="I7" s="39">
        <f>'Upload Sheet Pull'!K9</f>
        <v>0</v>
      </c>
      <c r="J7" s="39">
        <f>'Upload Sheet Pull'!L9</f>
        <v>0</v>
      </c>
      <c r="K7" s="39">
        <f>'Upload Sheet Pull'!M9</f>
        <v>0</v>
      </c>
      <c r="L7" s="39">
        <f>'Upload Sheet Pull'!N9</f>
        <v>0</v>
      </c>
      <c r="M7" s="39">
        <f>'Upload Sheet Pull'!O9</f>
        <v>0</v>
      </c>
      <c r="N7" s="39">
        <f>'Upload Sheet Pull'!P9</f>
        <v>0</v>
      </c>
      <c r="O7" s="39">
        <f>'Upload Sheet Pull'!Q9</f>
        <v>0</v>
      </c>
      <c r="P7" s="39">
        <f>'Upload Sheet Pull'!R9</f>
        <v>0</v>
      </c>
      <c r="Q7" s="39">
        <f>'Upload Sheet Pull'!S9</f>
        <v>0</v>
      </c>
      <c r="R7" s="39">
        <f>'Upload Sheet Pull'!T9</f>
        <v>2000</v>
      </c>
      <c r="S7" s="39">
        <f>'Upload Sheet Pull'!U9</f>
        <v>0</v>
      </c>
      <c r="T7" s="39">
        <f t="shared" si="0"/>
        <v>2000</v>
      </c>
    </row>
    <row r="8" spans="1:20" x14ac:dyDescent="0.4">
      <c r="A8" t="str">
        <f>'Upload Sheet Pull'!A10</f>
        <v>Budget</v>
      </c>
      <c r="B8" t="str">
        <f>'Upload Sheet Pull'!B10</f>
        <v>6035-000000</v>
      </c>
      <c r="C8">
        <f>'Upload Sheet Pull'!C10</f>
        <v>150</v>
      </c>
      <c r="D8" t="str">
        <f>'Upload Sheet Pull'!D10</f>
        <v>035</v>
      </c>
      <c r="F8" t="str">
        <f>IF('Upload Sheet Pull'!E10="","",'Upload Sheet Pull'!E10)</f>
        <v/>
      </c>
      <c r="H8" s="39">
        <f>'Upload Sheet Pull'!J10</f>
        <v>0</v>
      </c>
      <c r="I8" s="39">
        <f>'Upload Sheet Pull'!K10</f>
        <v>0</v>
      </c>
      <c r="J8" s="39">
        <f>'Upload Sheet Pull'!L10</f>
        <v>0</v>
      </c>
      <c r="K8" s="39">
        <f>'Upload Sheet Pull'!M10</f>
        <v>0</v>
      </c>
      <c r="L8" s="39">
        <f>'Upload Sheet Pull'!N10</f>
        <v>0</v>
      </c>
      <c r="M8" s="39">
        <f>'Upload Sheet Pull'!O10</f>
        <v>0</v>
      </c>
      <c r="N8" s="39">
        <f>'Upload Sheet Pull'!P10</f>
        <v>0</v>
      </c>
      <c r="O8" s="39">
        <f>'Upload Sheet Pull'!Q10</f>
        <v>0</v>
      </c>
      <c r="P8" s="39">
        <f>'Upload Sheet Pull'!R10</f>
        <v>0</v>
      </c>
      <c r="Q8" s="39">
        <f>'Upload Sheet Pull'!S10</f>
        <v>0</v>
      </c>
      <c r="R8" s="39">
        <f>'Upload Sheet Pull'!T10</f>
        <v>1000</v>
      </c>
      <c r="S8" s="39">
        <f>'Upload Sheet Pull'!U10</f>
        <v>0</v>
      </c>
      <c r="T8" s="39">
        <f t="shared" si="0"/>
        <v>1000</v>
      </c>
    </row>
    <row r="9" spans="1:20" x14ac:dyDescent="0.4">
      <c r="A9" t="str">
        <f>'Upload Sheet Pull'!A11</f>
        <v>Budget</v>
      </c>
      <c r="B9" t="str">
        <f>'Upload Sheet Pull'!B11</f>
        <v>6040-000000</v>
      </c>
      <c r="C9">
        <f>'Upload Sheet Pull'!C11</f>
        <v>150</v>
      </c>
      <c r="D9" t="str">
        <f>'Upload Sheet Pull'!D11</f>
        <v>035</v>
      </c>
      <c r="F9" t="str">
        <f>IF('Upload Sheet Pull'!E11="","",'Upload Sheet Pull'!E11)</f>
        <v/>
      </c>
      <c r="H9" s="39">
        <f>'Upload Sheet Pull'!J11</f>
        <v>0</v>
      </c>
      <c r="I9" s="39">
        <f>'Upload Sheet Pull'!K11</f>
        <v>0</v>
      </c>
      <c r="J9" s="39">
        <f>'Upload Sheet Pull'!L11</f>
        <v>0</v>
      </c>
      <c r="K9" s="39">
        <f>'Upload Sheet Pull'!M11</f>
        <v>0</v>
      </c>
      <c r="L9" s="39">
        <f>'Upload Sheet Pull'!N11</f>
        <v>0</v>
      </c>
      <c r="M9" s="39">
        <f>'Upload Sheet Pull'!O11</f>
        <v>0</v>
      </c>
      <c r="N9" s="39">
        <f>'Upload Sheet Pull'!P11</f>
        <v>0</v>
      </c>
      <c r="O9" s="39">
        <f>'Upload Sheet Pull'!Q11</f>
        <v>0</v>
      </c>
      <c r="P9" s="39">
        <f>'Upload Sheet Pull'!R11</f>
        <v>0</v>
      </c>
      <c r="Q9" s="39">
        <f>'Upload Sheet Pull'!S11</f>
        <v>0</v>
      </c>
      <c r="R9" s="39">
        <f>'Upload Sheet Pull'!T11</f>
        <v>0</v>
      </c>
      <c r="S9" s="39">
        <f>'Upload Sheet Pull'!U11</f>
        <v>0</v>
      </c>
      <c r="T9" s="39">
        <f t="shared" si="0"/>
        <v>0</v>
      </c>
    </row>
    <row r="10" spans="1:20" x14ac:dyDescent="0.4">
      <c r="A10" t="str">
        <f>'Upload Sheet Pull'!A12</f>
        <v>Budget</v>
      </c>
      <c r="B10" t="str">
        <f>'Upload Sheet Pull'!B12</f>
        <v>6010-000000</v>
      </c>
      <c r="C10">
        <f>'Upload Sheet Pull'!C12</f>
        <v>150</v>
      </c>
      <c r="D10" t="str">
        <f>'Upload Sheet Pull'!D12</f>
        <v>035</v>
      </c>
      <c r="F10" t="str">
        <f>IF('Upload Sheet Pull'!E12="","",'Upload Sheet Pull'!E12)</f>
        <v/>
      </c>
      <c r="H10" s="39">
        <f>'Upload Sheet Pull'!J12</f>
        <v>0</v>
      </c>
      <c r="I10" s="39">
        <f>'Upload Sheet Pull'!K12</f>
        <v>0</v>
      </c>
      <c r="J10" s="39">
        <f>'Upload Sheet Pull'!L12</f>
        <v>0</v>
      </c>
      <c r="K10" s="39">
        <f>'Upload Sheet Pull'!M12</f>
        <v>0</v>
      </c>
      <c r="L10" s="39">
        <f>'Upload Sheet Pull'!N12</f>
        <v>0</v>
      </c>
      <c r="M10" s="39">
        <f>'Upload Sheet Pull'!O12</f>
        <v>0</v>
      </c>
      <c r="N10" s="39">
        <f>'Upload Sheet Pull'!P12</f>
        <v>0</v>
      </c>
      <c r="O10" s="39">
        <f>'Upload Sheet Pull'!Q12</f>
        <v>0</v>
      </c>
      <c r="P10" s="39">
        <f>'Upload Sheet Pull'!R12</f>
        <v>0</v>
      </c>
      <c r="Q10" s="39">
        <f>'Upload Sheet Pull'!S12</f>
        <v>0</v>
      </c>
      <c r="R10" s="39">
        <f>'Upload Sheet Pull'!T12</f>
        <v>0</v>
      </c>
      <c r="S10" s="39">
        <f>'Upload Sheet Pull'!U12</f>
        <v>0</v>
      </c>
      <c r="T10" s="39">
        <f t="shared" si="0"/>
        <v>0</v>
      </c>
    </row>
    <row r="11" spans="1:20" x14ac:dyDescent="0.4">
      <c r="A11" t="str">
        <f>'Upload Sheet Pull'!A13</f>
        <v>Budget</v>
      </c>
      <c r="B11" t="str">
        <f>'Upload Sheet Pull'!B13</f>
        <v>6020-000000</v>
      </c>
      <c r="C11">
        <f>'Upload Sheet Pull'!C13</f>
        <v>150</v>
      </c>
      <c r="D11" t="str">
        <f>'Upload Sheet Pull'!D13</f>
        <v>035</v>
      </c>
      <c r="F11" t="str">
        <f>IF('Upload Sheet Pull'!E13="","",'Upload Sheet Pull'!E13)</f>
        <v/>
      </c>
      <c r="H11" s="39">
        <f>'Upload Sheet Pull'!J13</f>
        <v>0</v>
      </c>
      <c r="I11" s="39">
        <f>'Upload Sheet Pull'!K13</f>
        <v>0</v>
      </c>
      <c r="J11" s="39">
        <f>'Upload Sheet Pull'!L13</f>
        <v>0</v>
      </c>
      <c r="K11" s="39">
        <f>'Upload Sheet Pull'!M13</f>
        <v>0</v>
      </c>
      <c r="L11" s="39">
        <f>'Upload Sheet Pull'!N13</f>
        <v>0</v>
      </c>
      <c r="M11" s="39">
        <f>'Upload Sheet Pull'!O13</f>
        <v>0</v>
      </c>
      <c r="N11" s="39">
        <f>'Upload Sheet Pull'!P13</f>
        <v>0</v>
      </c>
      <c r="O11" s="39">
        <f>'Upload Sheet Pull'!Q13</f>
        <v>0</v>
      </c>
      <c r="P11" s="39">
        <f>'Upload Sheet Pull'!R13</f>
        <v>0</v>
      </c>
      <c r="Q11" s="39">
        <f>'Upload Sheet Pull'!S13</f>
        <v>0</v>
      </c>
      <c r="R11" s="39">
        <f>'Upload Sheet Pull'!T13</f>
        <v>0</v>
      </c>
      <c r="S11" s="39">
        <f>'Upload Sheet Pull'!U13</f>
        <v>0</v>
      </c>
      <c r="T11" s="39">
        <f t="shared" si="0"/>
        <v>0</v>
      </c>
    </row>
    <row r="12" spans="1:20" x14ac:dyDescent="0.4">
      <c r="A12" t="str">
        <f>'Upload Sheet Pull'!A14</f>
        <v>Budget</v>
      </c>
      <c r="B12" t="str">
        <f>'Upload Sheet Pull'!B14</f>
        <v>7004-000000</v>
      </c>
      <c r="C12">
        <f>'Upload Sheet Pull'!C14</f>
        <v>150</v>
      </c>
      <c r="D12" t="str">
        <f>'Upload Sheet Pull'!D14</f>
        <v>035</v>
      </c>
      <c r="F12" t="str">
        <f>IF('Upload Sheet Pull'!E14="","",'Upload Sheet Pull'!E14)</f>
        <v/>
      </c>
      <c r="H12" s="39">
        <f>'Upload Sheet Pull'!J14</f>
        <v>0</v>
      </c>
      <c r="I12" s="39">
        <f>'Upload Sheet Pull'!K14</f>
        <v>0</v>
      </c>
      <c r="J12" s="39">
        <f>'Upload Sheet Pull'!L14</f>
        <v>0</v>
      </c>
      <c r="K12" s="39">
        <f>'Upload Sheet Pull'!M14</f>
        <v>0</v>
      </c>
      <c r="L12" s="39">
        <f>'Upload Sheet Pull'!N14</f>
        <v>0</v>
      </c>
      <c r="M12" s="39">
        <f>'Upload Sheet Pull'!O14</f>
        <v>0</v>
      </c>
      <c r="N12" s="39">
        <f>'Upload Sheet Pull'!P14</f>
        <v>0</v>
      </c>
      <c r="O12" s="39">
        <f>'Upload Sheet Pull'!Q14</f>
        <v>0</v>
      </c>
      <c r="P12" s="39">
        <f>'Upload Sheet Pull'!R14</f>
        <v>0</v>
      </c>
      <c r="Q12" s="39">
        <f>'Upload Sheet Pull'!S14</f>
        <v>0</v>
      </c>
      <c r="R12" s="39">
        <f>'Upload Sheet Pull'!T14</f>
        <v>300</v>
      </c>
      <c r="S12" s="39">
        <f>'Upload Sheet Pull'!U14</f>
        <v>0</v>
      </c>
      <c r="T12" s="39">
        <f t="shared" si="0"/>
        <v>300</v>
      </c>
    </row>
    <row r="13" spans="1:20" x14ac:dyDescent="0.4">
      <c r="A13" t="str">
        <f>'Upload Sheet Pull'!A15</f>
        <v>Budget</v>
      </c>
      <c r="B13" t="str">
        <f>'Upload Sheet Pull'!B15</f>
        <v>7008-000000</v>
      </c>
      <c r="C13">
        <f>'Upload Sheet Pull'!C15</f>
        <v>150</v>
      </c>
      <c r="D13" t="str">
        <f>'Upload Sheet Pull'!D15</f>
        <v>035</v>
      </c>
      <c r="F13" t="str">
        <f>IF('Upload Sheet Pull'!E15="","",'Upload Sheet Pull'!E15)</f>
        <v/>
      </c>
      <c r="H13" s="39">
        <f>'Upload Sheet Pull'!J15</f>
        <v>0</v>
      </c>
      <c r="I13" s="39">
        <f>'Upload Sheet Pull'!K15</f>
        <v>0</v>
      </c>
      <c r="J13" s="39">
        <f>'Upload Sheet Pull'!L15</f>
        <v>0</v>
      </c>
      <c r="K13" s="39">
        <f>'Upload Sheet Pull'!M15</f>
        <v>0</v>
      </c>
      <c r="L13" s="39">
        <f>'Upload Sheet Pull'!N15</f>
        <v>0</v>
      </c>
      <c r="M13" s="39">
        <f>'Upload Sheet Pull'!O15</f>
        <v>0</v>
      </c>
      <c r="N13" s="39">
        <f>'Upload Sheet Pull'!P15</f>
        <v>0</v>
      </c>
      <c r="O13" s="39">
        <f>'Upload Sheet Pull'!Q15</f>
        <v>0</v>
      </c>
      <c r="P13" s="39">
        <f>'Upload Sheet Pull'!R15</f>
        <v>0</v>
      </c>
      <c r="Q13" s="39">
        <f>'Upload Sheet Pull'!S15</f>
        <v>0</v>
      </c>
      <c r="R13" s="39">
        <f>'Upload Sheet Pull'!T15</f>
        <v>1000</v>
      </c>
      <c r="S13" s="39">
        <f>'Upload Sheet Pull'!U15</f>
        <v>0</v>
      </c>
      <c r="T13" s="39">
        <f t="shared" si="0"/>
        <v>1000</v>
      </c>
    </row>
    <row r="14" spans="1:20" x14ac:dyDescent="0.4">
      <c r="A14" t="str">
        <f>'Upload Sheet Pull'!A16</f>
        <v>Budget</v>
      </c>
      <c r="B14" t="str">
        <f>'Upload Sheet Pull'!B16</f>
        <v>7010-000000</v>
      </c>
      <c r="C14">
        <f>'Upload Sheet Pull'!C16</f>
        <v>150</v>
      </c>
      <c r="D14" t="str">
        <f>'Upload Sheet Pull'!D16</f>
        <v>035</v>
      </c>
      <c r="F14" t="str">
        <f>IF('Upload Sheet Pull'!E16="","",'Upload Sheet Pull'!E16)</f>
        <v/>
      </c>
      <c r="H14" s="39">
        <f>'Upload Sheet Pull'!J16</f>
        <v>0</v>
      </c>
      <c r="I14" s="39">
        <f>'Upload Sheet Pull'!K16</f>
        <v>0</v>
      </c>
      <c r="J14" s="39">
        <f>'Upload Sheet Pull'!L16</f>
        <v>0</v>
      </c>
      <c r="K14" s="39">
        <f>'Upload Sheet Pull'!M16</f>
        <v>0</v>
      </c>
      <c r="L14" s="39">
        <f>'Upload Sheet Pull'!N16</f>
        <v>0</v>
      </c>
      <c r="M14" s="39">
        <f>'Upload Sheet Pull'!O16</f>
        <v>0</v>
      </c>
      <c r="N14" s="39">
        <f>'Upload Sheet Pull'!P16</f>
        <v>0</v>
      </c>
      <c r="O14" s="39">
        <f>'Upload Sheet Pull'!Q16</f>
        <v>0</v>
      </c>
      <c r="P14" s="39">
        <f>'Upload Sheet Pull'!R16</f>
        <v>0</v>
      </c>
      <c r="Q14" s="39">
        <f>'Upload Sheet Pull'!S16</f>
        <v>0</v>
      </c>
      <c r="R14" s="39">
        <f>'Upload Sheet Pull'!T16</f>
        <v>300</v>
      </c>
      <c r="S14" s="39">
        <f>'Upload Sheet Pull'!U16</f>
        <v>0</v>
      </c>
      <c r="T14" s="39">
        <f t="shared" si="0"/>
        <v>300</v>
      </c>
    </row>
    <row r="15" spans="1:20" x14ac:dyDescent="0.4">
      <c r="A15" t="str">
        <f>'Upload Sheet Pull'!A17</f>
        <v>Budget</v>
      </c>
      <c r="B15" t="str">
        <f>'Upload Sheet Pull'!B17</f>
        <v>7012-000000</v>
      </c>
      <c r="C15">
        <f>'Upload Sheet Pull'!C17</f>
        <v>150</v>
      </c>
      <c r="D15" t="str">
        <f>'Upload Sheet Pull'!D17</f>
        <v>035</v>
      </c>
      <c r="F15" t="str">
        <f>IF('Upload Sheet Pull'!E17="","",'Upload Sheet Pull'!E17)</f>
        <v/>
      </c>
      <c r="H15" s="39">
        <f>'Upload Sheet Pull'!J17</f>
        <v>0</v>
      </c>
      <c r="I15" s="39">
        <f>'Upload Sheet Pull'!K17</f>
        <v>0</v>
      </c>
      <c r="J15" s="39">
        <f>'Upload Sheet Pull'!L17</f>
        <v>0</v>
      </c>
      <c r="K15" s="39">
        <f>'Upload Sheet Pull'!M17</f>
        <v>0</v>
      </c>
      <c r="L15" s="39">
        <f>'Upload Sheet Pull'!N17</f>
        <v>0</v>
      </c>
      <c r="M15" s="39">
        <f>'Upload Sheet Pull'!O17</f>
        <v>0</v>
      </c>
      <c r="N15" s="39">
        <f>'Upload Sheet Pull'!P17</f>
        <v>0</v>
      </c>
      <c r="O15" s="39">
        <f>'Upload Sheet Pull'!Q17</f>
        <v>0</v>
      </c>
      <c r="P15" s="39">
        <f>'Upload Sheet Pull'!R17</f>
        <v>0</v>
      </c>
      <c r="Q15" s="39">
        <f>'Upload Sheet Pull'!S17</f>
        <v>0</v>
      </c>
      <c r="R15" s="39">
        <f>'Upload Sheet Pull'!T17</f>
        <v>0</v>
      </c>
      <c r="S15" s="39">
        <f>'Upload Sheet Pull'!U17</f>
        <v>0</v>
      </c>
      <c r="T15" s="39">
        <f t="shared" si="0"/>
        <v>0</v>
      </c>
    </row>
    <row r="16" spans="1:20" x14ac:dyDescent="0.4">
      <c r="A16" t="str">
        <f>'Upload Sheet Pull'!A18</f>
        <v>Budget</v>
      </c>
      <c r="B16" t="str">
        <f>'Upload Sheet Pull'!B18</f>
        <v>7014-000000</v>
      </c>
      <c r="C16">
        <f>'Upload Sheet Pull'!C18</f>
        <v>150</v>
      </c>
      <c r="D16" t="str">
        <f>'Upload Sheet Pull'!D18</f>
        <v>035</v>
      </c>
      <c r="F16" t="str">
        <f>IF('Upload Sheet Pull'!E18="","",'Upload Sheet Pull'!E18)</f>
        <v/>
      </c>
      <c r="H16" s="39">
        <f>'Upload Sheet Pull'!J18</f>
        <v>0</v>
      </c>
      <c r="I16" s="39">
        <f>'Upload Sheet Pull'!K18</f>
        <v>0</v>
      </c>
      <c r="J16" s="39">
        <f>'Upload Sheet Pull'!L18</f>
        <v>0</v>
      </c>
      <c r="K16" s="39">
        <f>'Upload Sheet Pull'!M18</f>
        <v>0</v>
      </c>
      <c r="L16" s="39">
        <f>'Upload Sheet Pull'!N18</f>
        <v>0</v>
      </c>
      <c r="M16" s="39">
        <f>'Upload Sheet Pull'!O18</f>
        <v>0</v>
      </c>
      <c r="N16" s="39">
        <f>'Upload Sheet Pull'!P18</f>
        <v>0</v>
      </c>
      <c r="O16" s="39">
        <f>'Upload Sheet Pull'!Q18</f>
        <v>0</v>
      </c>
      <c r="P16" s="39">
        <f>'Upload Sheet Pull'!R18</f>
        <v>0</v>
      </c>
      <c r="Q16" s="39">
        <f>'Upload Sheet Pull'!S18</f>
        <v>0</v>
      </c>
      <c r="R16" s="39">
        <f>'Upload Sheet Pull'!T18</f>
        <v>2000</v>
      </c>
      <c r="S16" s="39">
        <f>'Upload Sheet Pull'!U18</f>
        <v>0</v>
      </c>
      <c r="T16" s="39">
        <f t="shared" si="0"/>
        <v>2000</v>
      </c>
    </row>
    <row r="17" spans="1:20" x14ac:dyDescent="0.4">
      <c r="A17" t="str">
        <f>'Upload Sheet Pull'!A19</f>
        <v>Budget</v>
      </c>
      <c r="B17" t="str">
        <f>'Upload Sheet Pull'!B19</f>
        <v>7016-000000</v>
      </c>
      <c r="C17">
        <f>'Upload Sheet Pull'!C19</f>
        <v>150</v>
      </c>
      <c r="D17" t="str">
        <f>'Upload Sheet Pull'!D19</f>
        <v>035</v>
      </c>
      <c r="F17" t="str">
        <f>IF('Upload Sheet Pull'!E19="","",'Upload Sheet Pull'!E19)</f>
        <v/>
      </c>
      <c r="H17" s="39">
        <f>'Upload Sheet Pull'!J19</f>
        <v>0</v>
      </c>
      <c r="I17" s="39">
        <f>'Upload Sheet Pull'!K19</f>
        <v>0</v>
      </c>
      <c r="J17" s="39">
        <f>'Upload Sheet Pull'!L19</f>
        <v>0</v>
      </c>
      <c r="K17" s="39">
        <f>'Upload Sheet Pull'!M19</f>
        <v>0</v>
      </c>
      <c r="L17" s="39">
        <f>'Upload Sheet Pull'!N19</f>
        <v>0</v>
      </c>
      <c r="M17" s="39">
        <f>'Upload Sheet Pull'!O19</f>
        <v>0</v>
      </c>
      <c r="N17" s="39">
        <f>'Upload Sheet Pull'!P19</f>
        <v>0</v>
      </c>
      <c r="O17" s="39">
        <f>'Upload Sheet Pull'!Q19</f>
        <v>0</v>
      </c>
      <c r="P17" s="39">
        <f>'Upload Sheet Pull'!R19</f>
        <v>0</v>
      </c>
      <c r="Q17" s="39">
        <f>'Upload Sheet Pull'!S19</f>
        <v>0</v>
      </c>
      <c r="R17" s="39">
        <f>'Upload Sheet Pull'!T19</f>
        <v>10000</v>
      </c>
      <c r="S17" s="39">
        <f>'Upload Sheet Pull'!U19</f>
        <v>0</v>
      </c>
      <c r="T17" s="39">
        <f t="shared" si="0"/>
        <v>10000</v>
      </c>
    </row>
    <row r="18" spans="1:20" x14ac:dyDescent="0.4">
      <c r="A18" t="str">
        <f>'Upload Sheet Pull'!A20</f>
        <v>Budget</v>
      </c>
      <c r="B18" t="str">
        <f>'Upload Sheet Pull'!B20</f>
        <v>7018-000000</v>
      </c>
      <c r="C18">
        <f>'Upload Sheet Pull'!C20</f>
        <v>150</v>
      </c>
      <c r="D18" t="str">
        <f>'Upload Sheet Pull'!D20</f>
        <v>035</v>
      </c>
      <c r="F18" t="str">
        <f>IF('Upload Sheet Pull'!E20="","",'Upload Sheet Pull'!E20)</f>
        <v/>
      </c>
      <c r="H18" s="39">
        <f>'Upload Sheet Pull'!J20</f>
        <v>0</v>
      </c>
      <c r="I18" s="39">
        <f>'Upload Sheet Pull'!K20</f>
        <v>0</v>
      </c>
      <c r="J18" s="39">
        <f>'Upload Sheet Pull'!L20</f>
        <v>0</v>
      </c>
      <c r="K18" s="39">
        <f>'Upload Sheet Pull'!M20</f>
        <v>0</v>
      </c>
      <c r="L18" s="39">
        <f>'Upload Sheet Pull'!N20</f>
        <v>0</v>
      </c>
      <c r="M18" s="39">
        <f>'Upload Sheet Pull'!O20</f>
        <v>0</v>
      </c>
      <c r="N18" s="39">
        <f>'Upload Sheet Pull'!P20</f>
        <v>0</v>
      </c>
      <c r="O18" s="39">
        <f>'Upload Sheet Pull'!Q20</f>
        <v>0</v>
      </c>
      <c r="P18" s="39">
        <f>'Upload Sheet Pull'!R20</f>
        <v>0</v>
      </c>
      <c r="Q18" s="39">
        <f>'Upload Sheet Pull'!S20</f>
        <v>0</v>
      </c>
      <c r="R18" s="39">
        <f>'Upload Sheet Pull'!T20</f>
        <v>200</v>
      </c>
      <c r="S18" s="39">
        <f>'Upload Sheet Pull'!U20</f>
        <v>0</v>
      </c>
      <c r="T18" s="39">
        <f t="shared" si="0"/>
        <v>200</v>
      </c>
    </row>
    <row r="19" spans="1:20" x14ac:dyDescent="0.4">
      <c r="A19" t="str">
        <f>'Upload Sheet Pull'!A21</f>
        <v>Budget</v>
      </c>
      <c r="B19" t="str">
        <f>'Upload Sheet Pull'!B21</f>
        <v>7020-000000</v>
      </c>
      <c r="C19">
        <f>'Upload Sheet Pull'!C21</f>
        <v>150</v>
      </c>
      <c r="D19" t="str">
        <f>'Upload Sheet Pull'!D21</f>
        <v>035</v>
      </c>
      <c r="F19" t="str">
        <f>IF('Upload Sheet Pull'!E21="","",'Upload Sheet Pull'!E21)</f>
        <v/>
      </c>
      <c r="H19" s="39">
        <f>'Upload Sheet Pull'!J21</f>
        <v>0</v>
      </c>
      <c r="I19" s="39">
        <f>'Upload Sheet Pull'!K21</f>
        <v>0</v>
      </c>
      <c r="J19" s="39">
        <f>'Upload Sheet Pull'!L21</f>
        <v>0</v>
      </c>
      <c r="K19" s="39">
        <f>'Upload Sheet Pull'!M21</f>
        <v>0</v>
      </c>
      <c r="L19" s="39">
        <f>'Upload Sheet Pull'!N21</f>
        <v>0</v>
      </c>
      <c r="M19" s="39">
        <f>'Upload Sheet Pull'!O21</f>
        <v>0</v>
      </c>
      <c r="N19" s="39">
        <f>'Upload Sheet Pull'!P21</f>
        <v>0</v>
      </c>
      <c r="O19" s="39">
        <f>'Upload Sheet Pull'!Q21</f>
        <v>0</v>
      </c>
      <c r="P19" s="39">
        <f>'Upload Sheet Pull'!R21</f>
        <v>0</v>
      </c>
      <c r="Q19" s="39">
        <f>'Upload Sheet Pull'!S21</f>
        <v>0</v>
      </c>
      <c r="R19" s="39">
        <f>'Upload Sheet Pull'!T21</f>
        <v>250</v>
      </c>
      <c r="S19" s="39">
        <f>'Upload Sheet Pull'!U21</f>
        <v>0</v>
      </c>
      <c r="T19" s="39">
        <f t="shared" si="0"/>
        <v>250</v>
      </c>
    </row>
    <row r="20" spans="1:20" x14ac:dyDescent="0.4">
      <c r="A20" t="str">
        <f>'Upload Sheet Pull'!A22</f>
        <v>Budget</v>
      </c>
      <c r="B20" t="str">
        <f>'Upload Sheet Pull'!B22</f>
        <v>7022-000000</v>
      </c>
      <c r="C20">
        <f>'Upload Sheet Pull'!C22</f>
        <v>150</v>
      </c>
      <c r="D20" t="str">
        <f>'Upload Sheet Pull'!D22</f>
        <v>035</v>
      </c>
      <c r="F20" t="str">
        <f>IF('Upload Sheet Pull'!E22="","",'Upload Sheet Pull'!E22)</f>
        <v/>
      </c>
      <c r="H20" s="39">
        <f>'Upload Sheet Pull'!J22</f>
        <v>0</v>
      </c>
      <c r="I20" s="39">
        <f>'Upload Sheet Pull'!K22</f>
        <v>0</v>
      </c>
      <c r="J20" s="39">
        <f>'Upload Sheet Pull'!L22</f>
        <v>0</v>
      </c>
      <c r="K20" s="39">
        <f>'Upload Sheet Pull'!M22</f>
        <v>0</v>
      </c>
      <c r="L20" s="39">
        <f>'Upload Sheet Pull'!N22</f>
        <v>0</v>
      </c>
      <c r="M20" s="39">
        <f>'Upload Sheet Pull'!O22</f>
        <v>0</v>
      </c>
      <c r="N20" s="39">
        <f>'Upload Sheet Pull'!P22</f>
        <v>0</v>
      </c>
      <c r="O20" s="39">
        <f>'Upload Sheet Pull'!Q22</f>
        <v>0</v>
      </c>
      <c r="P20" s="39">
        <f>'Upload Sheet Pull'!R22</f>
        <v>0</v>
      </c>
      <c r="Q20" s="39">
        <f>'Upload Sheet Pull'!S22</f>
        <v>0</v>
      </c>
      <c r="R20" s="39">
        <f>'Upload Sheet Pull'!T22</f>
        <v>250</v>
      </c>
      <c r="S20" s="39">
        <f>'Upload Sheet Pull'!U22</f>
        <v>0</v>
      </c>
      <c r="T20" s="39">
        <f t="shared" si="0"/>
        <v>250</v>
      </c>
    </row>
    <row r="21" spans="1:20" x14ac:dyDescent="0.4">
      <c r="A21" t="str">
        <f>'Upload Sheet Pull'!A23</f>
        <v>Budget</v>
      </c>
      <c r="B21" t="str">
        <f>'Upload Sheet Pull'!B23</f>
        <v>7030-000000</v>
      </c>
      <c r="C21">
        <f>'Upload Sheet Pull'!C23</f>
        <v>150</v>
      </c>
      <c r="D21" t="str">
        <f>'Upload Sheet Pull'!D23</f>
        <v>035</v>
      </c>
      <c r="F21" t="str">
        <f>IF('Upload Sheet Pull'!E23="","",'Upload Sheet Pull'!E23)</f>
        <v/>
      </c>
      <c r="H21" s="39">
        <f>'Upload Sheet Pull'!J23</f>
        <v>0</v>
      </c>
      <c r="I21" s="39">
        <f>'Upload Sheet Pull'!K23</f>
        <v>0</v>
      </c>
      <c r="J21" s="39">
        <f>'Upload Sheet Pull'!L23</f>
        <v>0</v>
      </c>
      <c r="K21" s="39">
        <f>'Upload Sheet Pull'!M23</f>
        <v>0</v>
      </c>
      <c r="L21" s="39">
        <f>'Upload Sheet Pull'!N23</f>
        <v>0</v>
      </c>
      <c r="M21" s="39">
        <f>'Upload Sheet Pull'!O23</f>
        <v>0</v>
      </c>
      <c r="N21" s="39">
        <f>'Upload Sheet Pull'!P23</f>
        <v>0</v>
      </c>
      <c r="O21" s="39">
        <f>'Upload Sheet Pull'!Q23</f>
        <v>0</v>
      </c>
      <c r="P21" s="39">
        <f>'Upload Sheet Pull'!R23</f>
        <v>0</v>
      </c>
      <c r="Q21" s="39">
        <f>'Upload Sheet Pull'!S23</f>
        <v>0</v>
      </c>
      <c r="R21" s="39">
        <f>'Upload Sheet Pull'!T23</f>
        <v>100</v>
      </c>
      <c r="S21" s="39">
        <f>'Upload Sheet Pull'!U23</f>
        <v>0</v>
      </c>
      <c r="T21" s="39">
        <f t="shared" si="0"/>
        <v>100</v>
      </c>
    </row>
    <row r="22" spans="1:20" x14ac:dyDescent="0.4">
      <c r="A22" t="str">
        <f>'Upload Sheet Pull'!A24</f>
        <v>Budget</v>
      </c>
      <c r="B22" t="str">
        <f>'Upload Sheet Pull'!B24</f>
        <v>7042-000000</v>
      </c>
      <c r="C22">
        <f>'Upload Sheet Pull'!C24</f>
        <v>150</v>
      </c>
      <c r="D22" t="str">
        <f>'Upload Sheet Pull'!D24</f>
        <v>035</v>
      </c>
      <c r="F22" t="str">
        <f>IF('Upload Sheet Pull'!E24="","",'Upload Sheet Pull'!E24)</f>
        <v/>
      </c>
      <c r="H22" s="39">
        <f>'Upload Sheet Pull'!J24</f>
        <v>0</v>
      </c>
      <c r="I22" s="39">
        <f>'Upload Sheet Pull'!K24</f>
        <v>0</v>
      </c>
      <c r="J22" s="39">
        <f>'Upload Sheet Pull'!L24</f>
        <v>0</v>
      </c>
      <c r="K22" s="39">
        <f>'Upload Sheet Pull'!M24</f>
        <v>0</v>
      </c>
      <c r="L22" s="39">
        <f>'Upload Sheet Pull'!N24</f>
        <v>0</v>
      </c>
      <c r="M22" s="39">
        <f>'Upload Sheet Pull'!O24</f>
        <v>0</v>
      </c>
      <c r="N22" s="39">
        <f>'Upload Sheet Pull'!P24</f>
        <v>0</v>
      </c>
      <c r="O22" s="39">
        <f>'Upload Sheet Pull'!Q24</f>
        <v>0</v>
      </c>
      <c r="P22" s="39">
        <f>'Upload Sheet Pull'!R24</f>
        <v>0</v>
      </c>
      <c r="Q22" s="39">
        <f>'Upload Sheet Pull'!S24</f>
        <v>0</v>
      </c>
      <c r="R22" s="39">
        <f>'Upload Sheet Pull'!T24</f>
        <v>0</v>
      </c>
      <c r="S22" s="39">
        <f>'Upload Sheet Pull'!U24</f>
        <v>0</v>
      </c>
      <c r="T22" s="39">
        <f t="shared" si="0"/>
        <v>0</v>
      </c>
    </row>
    <row r="23" spans="1:20" x14ac:dyDescent="0.4">
      <c r="A23" t="str">
        <f>'Upload Sheet Pull'!A25</f>
        <v>Budget</v>
      </c>
      <c r="B23" t="str">
        <f>'Upload Sheet Pull'!B25</f>
        <v>7048-000000</v>
      </c>
      <c r="C23">
        <f>'Upload Sheet Pull'!C25</f>
        <v>150</v>
      </c>
      <c r="D23" t="str">
        <f>'Upload Sheet Pull'!D25</f>
        <v>035</v>
      </c>
      <c r="F23" t="str">
        <f>IF('Upload Sheet Pull'!E25="","",'Upload Sheet Pull'!E25)</f>
        <v/>
      </c>
      <c r="H23" s="39">
        <f>'Upload Sheet Pull'!J25</f>
        <v>0</v>
      </c>
      <c r="I23" s="39">
        <f>'Upload Sheet Pull'!K25</f>
        <v>0</v>
      </c>
      <c r="J23" s="39">
        <f>'Upload Sheet Pull'!L25</f>
        <v>0</v>
      </c>
      <c r="K23" s="39">
        <f>'Upload Sheet Pull'!M25</f>
        <v>0</v>
      </c>
      <c r="L23" s="39">
        <f>'Upload Sheet Pull'!N25</f>
        <v>0</v>
      </c>
      <c r="M23" s="39">
        <f>'Upload Sheet Pull'!O25</f>
        <v>0</v>
      </c>
      <c r="N23" s="39">
        <f>'Upload Sheet Pull'!P25</f>
        <v>0</v>
      </c>
      <c r="O23" s="39">
        <f>'Upload Sheet Pull'!Q25</f>
        <v>0</v>
      </c>
      <c r="P23" s="39">
        <f>'Upload Sheet Pull'!R25</f>
        <v>0</v>
      </c>
      <c r="Q23" s="39">
        <f>'Upload Sheet Pull'!S25</f>
        <v>0</v>
      </c>
      <c r="R23" s="39">
        <f>'Upload Sheet Pull'!T25</f>
        <v>0</v>
      </c>
      <c r="S23" s="39">
        <f>'Upload Sheet Pull'!U25</f>
        <v>0</v>
      </c>
      <c r="T23" s="39">
        <f t="shared" si="0"/>
        <v>0</v>
      </c>
    </row>
    <row r="24" spans="1:20" x14ac:dyDescent="0.4">
      <c r="A24" t="str">
        <f>'Upload Sheet Pull'!A26</f>
        <v>Budget</v>
      </c>
      <c r="B24" t="str">
        <f>'Upload Sheet Pull'!B26</f>
        <v>7070-000000</v>
      </c>
      <c r="C24">
        <f>'Upload Sheet Pull'!C26</f>
        <v>150</v>
      </c>
      <c r="D24" t="str">
        <f>'Upload Sheet Pull'!D26</f>
        <v>035</v>
      </c>
      <c r="F24" t="str">
        <f>IF('Upload Sheet Pull'!E26="","",'Upload Sheet Pull'!E26)</f>
        <v/>
      </c>
      <c r="H24" s="39">
        <f>'Upload Sheet Pull'!J26</f>
        <v>0</v>
      </c>
      <c r="I24" s="39">
        <f>'Upload Sheet Pull'!K26</f>
        <v>0</v>
      </c>
      <c r="J24" s="39">
        <f>'Upload Sheet Pull'!L26</f>
        <v>0</v>
      </c>
      <c r="K24" s="39">
        <f>'Upload Sheet Pull'!M26</f>
        <v>0</v>
      </c>
      <c r="L24" s="39">
        <f>'Upload Sheet Pull'!N26</f>
        <v>0</v>
      </c>
      <c r="M24" s="39">
        <f>'Upload Sheet Pull'!O26</f>
        <v>0</v>
      </c>
      <c r="N24" s="39">
        <f>'Upload Sheet Pull'!P26</f>
        <v>0</v>
      </c>
      <c r="O24" s="39">
        <f>'Upload Sheet Pull'!Q26</f>
        <v>0</v>
      </c>
      <c r="P24" s="39">
        <f>'Upload Sheet Pull'!R26</f>
        <v>0</v>
      </c>
      <c r="Q24" s="39">
        <f>'Upload Sheet Pull'!S26</f>
        <v>0</v>
      </c>
      <c r="R24" s="39">
        <f>'Upload Sheet Pull'!T26</f>
        <v>0</v>
      </c>
      <c r="S24" s="39">
        <f>'Upload Sheet Pull'!U26</f>
        <v>0</v>
      </c>
      <c r="T24" s="39">
        <f t="shared" si="0"/>
        <v>0</v>
      </c>
    </row>
    <row r="25" spans="1:20" x14ac:dyDescent="0.4">
      <c r="A25" t="str">
        <f>'Upload Sheet Pull'!A27</f>
        <v>Budget</v>
      </c>
      <c r="B25" t="str">
        <f>'Upload Sheet Pull'!B27</f>
        <v>7072-000000</v>
      </c>
      <c r="C25">
        <f>'Upload Sheet Pull'!C27</f>
        <v>150</v>
      </c>
      <c r="D25" t="str">
        <f>'Upload Sheet Pull'!D27</f>
        <v>035</v>
      </c>
      <c r="F25" t="str">
        <f>IF('Upload Sheet Pull'!E27="","",'Upload Sheet Pull'!E27)</f>
        <v/>
      </c>
      <c r="H25" s="39">
        <f>'Upload Sheet Pull'!J27</f>
        <v>0</v>
      </c>
      <c r="I25" s="39">
        <f>'Upload Sheet Pull'!K27</f>
        <v>0</v>
      </c>
      <c r="J25" s="39">
        <f>'Upload Sheet Pull'!L27</f>
        <v>0</v>
      </c>
      <c r="K25" s="39">
        <f>'Upload Sheet Pull'!M27</f>
        <v>0</v>
      </c>
      <c r="L25" s="39">
        <f>'Upload Sheet Pull'!N27</f>
        <v>0</v>
      </c>
      <c r="M25" s="39">
        <f>'Upload Sheet Pull'!O27</f>
        <v>0</v>
      </c>
      <c r="N25" s="39">
        <f>'Upload Sheet Pull'!P27</f>
        <v>0</v>
      </c>
      <c r="O25" s="39">
        <f>'Upload Sheet Pull'!Q27</f>
        <v>0</v>
      </c>
      <c r="P25" s="39">
        <f>'Upload Sheet Pull'!R27</f>
        <v>0</v>
      </c>
      <c r="Q25" s="39">
        <f>'Upload Sheet Pull'!S27</f>
        <v>0</v>
      </c>
      <c r="R25" s="39">
        <f>'Upload Sheet Pull'!T27</f>
        <v>0</v>
      </c>
      <c r="S25" s="39">
        <f>'Upload Sheet Pull'!U27</f>
        <v>0</v>
      </c>
      <c r="T25" s="39">
        <f t="shared" si="0"/>
        <v>0</v>
      </c>
    </row>
    <row r="26" spans="1:20" x14ac:dyDescent="0.4">
      <c r="A26" t="str">
        <f>'Upload Sheet Pull'!A28</f>
        <v>Budget</v>
      </c>
      <c r="B26" t="str">
        <f>'Upload Sheet Pull'!B28</f>
        <v>7078-000000</v>
      </c>
      <c r="C26">
        <f>'Upload Sheet Pull'!C28</f>
        <v>150</v>
      </c>
      <c r="D26" t="str">
        <f>'Upload Sheet Pull'!D28</f>
        <v>035</v>
      </c>
      <c r="F26" t="str">
        <f>IF('Upload Sheet Pull'!E28="","",'Upload Sheet Pull'!E28)</f>
        <v/>
      </c>
      <c r="H26" s="39">
        <f>'Upload Sheet Pull'!J28</f>
        <v>0</v>
      </c>
      <c r="I26" s="39">
        <f>'Upload Sheet Pull'!K28</f>
        <v>0</v>
      </c>
      <c r="J26" s="39">
        <f>'Upload Sheet Pull'!L28</f>
        <v>0</v>
      </c>
      <c r="K26" s="39">
        <f>'Upload Sheet Pull'!M28</f>
        <v>0</v>
      </c>
      <c r="L26" s="39">
        <f>'Upload Sheet Pull'!N28</f>
        <v>0</v>
      </c>
      <c r="M26" s="39">
        <f>'Upload Sheet Pull'!O28</f>
        <v>0</v>
      </c>
      <c r="N26" s="39">
        <f>'Upload Sheet Pull'!P28</f>
        <v>0</v>
      </c>
      <c r="O26" s="39">
        <f>'Upload Sheet Pull'!Q28</f>
        <v>0</v>
      </c>
      <c r="P26" s="39">
        <f>'Upload Sheet Pull'!R28</f>
        <v>0</v>
      </c>
      <c r="Q26" s="39">
        <f>'Upload Sheet Pull'!S28</f>
        <v>0</v>
      </c>
      <c r="R26" s="39">
        <f>'Upload Sheet Pull'!T28</f>
        <v>0</v>
      </c>
      <c r="S26" s="39">
        <f>'Upload Sheet Pull'!U28</f>
        <v>0</v>
      </c>
      <c r="T26" s="39">
        <f t="shared" si="0"/>
        <v>0</v>
      </c>
    </row>
    <row r="27" spans="1:20" x14ac:dyDescent="0.4">
      <c r="A27" t="str">
        <f>'Upload Sheet Pull'!A29</f>
        <v>Budget</v>
      </c>
      <c r="B27" t="str">
        <f>'Upload Sheet Pull'!B29</f>
        <v>7080-000000</v>
      </c>
      <c r="C27">
        <f>'Upload Sheet Pull'!C29</f>
        <v>150</v>
      </c>
      <c r="D27" t="str">
        <f>'Upload Sheet Pull'!D29</f>
        <v>035</v>
      </c>
      <c r="F27" t="str">
        <f>IF('Upload Sheet Pull'!E29="","",'Upload Sheet Pull'!E29)</f>
        <v/>
      </c>
      <c r="H27" s="39">
        <f>'Upload Sheet Pull'!J29</f>
        <v>0</v>
      </c>
      <c r="I27" s="39">
        <f>'Upload Sheet Pull'!K29</f>
        <v>0</v>
      </c>
      <c r="J27" s="39">
        <f>'Upload Sheet Pull'!L29</f>
        <v>0</v>
      </c>
      <c r="K27" s="39">
        <f>'Upload Sheet Pull'!M29</f>
        <v>0</v>
      </c>
      <c r="L27" s="39">
        <f>'Upload Sheet Pull'!N29</f>
        <v>0</v>
      </c>
      <c r="M27" s="39">
        <f>'Upload Sheet Pull'!O29</f>
        <v>0</v>
      </c>
      <c r="N27" s="39">
        <f>'Upload Sheet Pull'!P29</f>
        <v>0</v>
      </c>
      <c r="O27" s="39">
        <f>'Upload Sheet Pull'!Q29</f>
        <v>0</v>
      </c>
      <c r="P27" s="39">
        <f>'Upload Sheet Pull'!R29</f>
        <v>0</v>
      </c>
      <c r="Q27" s="39">
        <f>'Upload Sheet Pull'!S29</f>
        <v>0</v>
      </c>
      <c r="R27" s="39">
        <f>'Upload Sheet Pull'!T29</f>
        <v>100</v>
      </c>
      <c r="S27" s="39">
        <f>'Upload Sheet Pull'!U29</f>
        <v>0</v>
      </c>
      <c r="T27" s="39">
        <f t="shared" si="0"/>
        <v>100</v>
      </c>
    </row>
    <row r="28" spans="1:20" x14ac:dyDescent="0.4">
      <c r="A28" t="str">
        <f>'Upload Sheet Pull'!A30</f>
        <v>Budget</v>
      </c>
      <c r="B28" t="str">
        <f>'Upload Sheet Pull'!B30</f>
        <v>7090-000000</v>
      </c>
      <c r="C28">
        <f>'Upload Sheet Pull'!C30</f>
        <v>150</v>
      </c>
      <c r="D28" t="str">
        <f>'Upload Sheet Pull'!D30</f>
        <v>035</v>
      </c>
      <c r="F28" t="str">
        <f>IF('Upload Sheet Pull'!E30="","",'Upload Sheet Pull'!E30)</f>
        <v/>
      </c>
      <c r="H28" s="39">
        <f>'Upload Sheet Pull'!J30</f>
        <v>0</v>
      </c>
      <c r="I28" s="39">
        <f>'Upload Sheet Pull'!K30</f>
        <v>0</v>
      </c>
      <c r="J28" s="39">
        <f>'Upload Sheet Pull'!L30</f>
        <v>0</v>
      </c>
      <c r="K28" s="39">
        <f>'Upload Sheet Pull'!M30</f>
        <v>0</v>
      </c>
      <c r="L28" s="39">
        <f>'Upload Sheet Pull'!N30</f>
        <v>0</v>
      </c>
      <c r="M28" s="39">
        <f>'Upload Sheet Pull'!O30</f>
        <v>0</v>
      </c>
      <c r="N28" s="39">
        <f>'Upload Sheet Pull'!P30</f>
        <v>0</v>
      </c>
      <c r="O28" s="39">
        <f>'Upload Sheet Pull'!Q30</f>
        <v>0</v>
      </c>
      <c r="P28" s="39">
        <f>'Upload Sheet Pull'!R30</f>
        <v>0</v>
      </c>
      <c r="Q28" s="39">
        <f>'Upload Sheet Pull'!S30</f>
        <v>0</v>
      </c>
      <c r="R28" s="39">
        <f>'Upload Sheet Pull'!T30</f>
        <v>500</v>
      </c>
      <c r="S28" s="39">
        <f>'Upload Sheet Pull'!U30</f>
        <v>0</v>
      </c>
      <c r="T28" s="39">
        <f t="shared" si="0"/>
        <v>500</v>
      </c>
    </row>
    <row r="29" spans="1:20" x14ac:dyDescent="0.4">
      <c r="A29" t="str">
        <f>'Upload Sheet Pull'!A31</f>
        <v>Budget</v>
      </c>
      <c r="B29" t="str">
        <f>'Upload Sheet Pull'!B31</f>
        <v/>
      </c>
      <c r="C29">
        <f>'Upload Sheet Pull'!C31</f>
        <v>150</v>
      </c>
      <c r="D29" t="str">
        <f>'Upload Sheet Pull'!D31</f>
        <v>035</v>
      </c>
      <c r="F29" t="str">
        <f>IF('Upload Sheet Pull'!E31="","",'Upload Sheet Pull'!E31)</f>
        <v/>
      </c>
      <c r="H29" s="39">
        <f>'Upload Sheet Pull'!J31</f>
        <v>0</v>
      </c>
      <c r="I29" s="39">
        <f>'Upload Sheet Pull'!K31</f>
        <v>0</v>
      </c>
      <c r="J29" s="39">
        <f>'Upload Sheet Pull'!L31</f>
        <v>0</v>
      </c>
      <c r="K29" s="39">
        <f>'Upload Sheet Pull'!M31</f>
        <v>0</v>
      </c>
      <c r="L29" s="39">
        <f>'Upload Sheet Pull'!N31</f>
        <v>0</v>
      </c>
      <c r="M29" s="39">
        <f>'Upload Sheet Pull'!O31</f>
        <v>0</v>
      </c>
      <c r="N29" s="39">
        <f>'Upload Sheet Pull'!P31</f>
        <v>0</v>
      </c>
      <c r="O29" s="39">
        <f>'Upload Sheet Pull'!Q31</f>
        <v>0</v>
      </c>
      <c r="P29" s="39">
        <f>'Upload Sheet Pull'!R31</f>
        <v>0</v>
      </c>
      <c r="Q29" s="39">
        <f>'Upload Sheet Pull'!S31</f>
        <v>0</v>
      </c>
      <c r="R29" s="39">
        <f>'Upload Sheet Pull'!T31</f>
        <v>0</v>
      </c>
      <c r="S29" s="39">
        <f>'Upload Sheet Pull'!U31</f>
        <v>0</v>
      </c>
      <c r="T29" s="39">
        <f t="shared" si="0"/>
        <v>0</v>
      </c>
    </row>
    <row r="30" spans="1:20" x14ac:dyDescent="0.4">
      <c r="A30" t="str">
        <f>'Upload Sheet Pull'!A32</f>
        <v>Budget</v>
      </c>
      <c r="B30" t="str">
        <f>'Upload Sheet Pull'!B32</f>
        <v/>
      </c>
      <c r="C30">
        <f>'Upload Sheet Pull'!C32</f>
        <v>150</v>
      </c>
      <c r="D30" t="str">
        <f>'Upload Sheet Pull'!D32</f>
        <v>035</v>
      </c>
      <c r="F30" t="str">
        <f>IF('Upload Sheet Pull'!E32="","",'Upload Sheet Pull'!E32)</f>
        <v/>
      </c>
      <c r="H30" s="39">
        <f>'Upload Sheet Pull'!J32</f>
        <v>0</v>
      </c>
      <c r="I30" s="39">
        <f>'Upload Sheet Pull'!K32</f>
        <v>0</v>
      </c>
      <c r="J30" s="39">
        <f>'Upload Sheet Pull'!L32</f>
        <v>0</v>
      </c>
      <c r="K30" s="39">
        <f>'Upload Sheet Pull'!M32</f>
        <v>0</v>
      </c>
      <c r="L30" s="39">
        <f>'Upload Sheet Pull'!N32</f>
        <v>0</v>
      </c>
      <c r="M30" s="39">
        <f>'Upload Sheet Pull'!O32</f>
        <v>0</v>
      </c>
      <c r="N30" s="39">
        <f>'Upload Sheet Pull'!P32</f>
        <v>0</v>
      </c>
      <c r="O30" s="39">
        <f>'Upload Sheet Pull'!Q32</f>
        <v>0</v>
      </c>
      <c r="P30" s="39">
        <f>'Upload Sheet Pull'!R32</f>
        <v>0</v>
      </c>
      <c r="Q30" s="39">
        <f>'Upload Sheet Pull'!S32</f>
        <v>0</v>
      </c>
      <c r="R30" s="39">
        <f>'Upload Sheet Pull'!T32</f>
        <v>0</v>
      </c>
      <c r="S30" s="39">
        <f>'Upload Sheet Pull'!U32</f>
        <v>0</v>
      </c>
      <c r="T30" s="39">
        <f t="shared" si="0"/>
        <v>0</v>
      </c>
    </row>
    <row r="31" spans="1:20" x14ac:dyDescent="0.4">
      <c r="A31" t="str">
        <f>'Upload Sheet Pull'!A33</f>
        <v>Budget</v>
      </c>
      <c r="B31" t="str">
        <f>'Upload Sheet Pull'!B33</f>
        <v/>
      </c>
      <c r="C31">
        <f>'Upload Sheet Pull'!C33</f>
        <v>150</v>
      </c>
      <c r="D31" t="str">
        <f>'Upload Sheet Pull'!D33</f>
        <v>035</v>
      </c>
      <c r="F31" t="str">
        <f>IF('Upload Sheet Pull'!E33="","",'Upload Sheet Pull'!E33)</f>
        <v/>
      </c>
      <c r="H31" s="39">
        <f>'Upload Sheet Pull'!J33</f>
        <v>0</v>
      </c>
      <c r="I31" s="39">
        <f>'Upload Sheet Pull'!K33</f>
        <v>0</v>
      </c>
      <c r="J31" s="39">
        <f>'Upload Sheet Pull'!L33</f>
        <v>0</v>
      </c>
      <c r="K31" s="39">
        <f>'Upload Sheet Pull'!M33</f>
        <v>0</v>
      </c>
      <c r="L31" s="39">
        <f>'Upload Sheet Pull'!N33</f>
        <v>0</v>
      </c>
      <c r="M31" s="39">
        <f>'Upload Sheet Pull'!O33</f>
        <v>0</v>
      </c>
      <c r="N31" s="39">
        <f>'Upload Sheet Pull'!P33</f>
        <v>0</v>
      </c>
      <c r="O31" s="39">
        <f>'Upload Sheet Pull'!Q33</f>
        <v>0</v>
      </c>
      <c r="P31" s="39">
        <f>'Upload Sheet Pull'!R33</f>
        <v>0</v>
      </c>
      <c r="Q31" s="39">
        <f>'Upload Sheet Pull'!S33</f>
        <v>0</v>
      </c>
      <c r="R31" s="39">
        <f>'Upload Sheet Pull'!T33</f>
        <v>0</v>
      </c>
      <c r="S31" s="39">
        <f>'Upload Sheet Pull'!U33</f>
        <v>0</v>
      </c>
      <c r="T31" s="39">
        <f t="shared" si="0"/>
        <v>0</v>
      </c>
    </row>
    <row r="32" spans="1:20" x14ac:dyDescent="0.4">
      <c r="A32" t="str">
        <f>'Upload Sheet Pull'!A34</f>
        <v>Budget</v>
      </c>
      <c r="B32" t="str">
        <f>'Upload Sheet Pull'!B34</f>
        <v>6025-000000</v>
      </c>
      <c r="C32">
        <f>'Upload Sheet Pull'!C34</f>
        <v>160</v>
      </c>
      <c r="D32" t="str">
        <f>'Upload Sheet Pull'!D34</f>
        <v>035</v>
      </c>
      <c r="F32" t="str">
        <f>IF('Upload Sheet Pull'!E34="","",'Upload Sheet Pull'!E34)</f>
        <v/>
      </c>
      <c r="H32" s="39">
        <f>'Upload Sheet Pull'!J34</f>
        <v>0</v>
      </c>
      <c r="I32" s="39">
        <f>'Upload Sheet Pull'!K34</f>
        <v>0</v>
      </c>
      <c r="J32" s="39">
        <f>'Upload Sheet Pull'!L34</f>
        <v>0</v>
      </c>
      <c r="K32" s="39">
        <f>'Upload Sheet Pull'!M34</f>
        <v>0</v>
      </c>
      <c r="L32" s="39">
        <f>'Upload Sheet Pull'!N34</f>
        <v>0</v>
      </c>
      <c r="M32" s="39">
        <f>'Upload Sheet Pull'!O34</f>
        <v>0</v>
      </c>
      <c r="N32" s="39">
        <f>'Upload Sheet Pull'!P34</f>
        <v>0</v>
      </c>
      <c r="O32" s="39">
        <f>'Upload Sheet Pull'!Q34</f>
        <v>0</v>
      </c>
      <c r="P32" s="39">
        <f>'Upload Sheet Pull'!R34</f>
        <v>0</v>
      </c>
      <c r="Q32" s="39">
        <f>'Upload Sheet Pull'!S34</f>
        <v>0</v>
      </c>
      <c r="R32" s="39">
        <f>'Upload Sheet Pull'!T34</f>
        <v>0</v>
      </c>
      <c r="S32" s="39">
        <f>'Upload Sheet Pull'!U34</f>
        <v>0</v>
      </c>
      <c r="T32" s="39">
        <f t="shared" ref="T32:T60" si="1">SUM(H32:S32)</f>
        <v>0</v>
      </c>
    </row>
    <row r="33" spans="1:20" x14ac:dyDescent="0.4">
      <c r="A33" t="str">
        <f>'Upload Sheet Pull'!A35</f>
        <v>Budget</v>
      </c>
      <c r="B33" t="str">
        <f>'Upload Sheet Pull'!B35</f>
        <v>6050-000000</v>
      </c>
      <c r="C33">
        <f>'Upload Sheet Pull'!C35</f>
        <v>160</v>
      </c>
      <c r="D33" t="str">
        <f>'Upload Sheet Pull'!D35</f>
        <v>035</v>
      </c>
      <c r="F33" t="str">
        <f>IF('Upload Sheet Pull'!E35="","",'Upload Sheet Pull'!E35)</f>
        <v/>
      </c>
      <c r="H33" s="39">
        <f>'Upload Sheet Pull'!J35</f>
        <v>0</v>
      </c>
      <c r="I33" s="39">
        <f>'Upload Sheet Pull'!K35</f>
        <v>0</v>
      </c>
      <c r="J33" s="39">
        <f>'Upload Sheet Pull'!L35</f>
        <v>0</v>
      </c>
      <c r="K33" s="39">
        <f>'Upload Sheet Pull'!M35</f>
        <v>0</v>
      </c>
      <c r="L33" s="39">
        <f>'Upload Sheet Pull'!N35</f>
        <v>0</v>
      </c>
      <c r="M33" s="39">
        <f>'Upload Sheet Pull'!O35</f>
        <v>0</v>
      </c>
      <c r="N33" s="39">
        <f>'Upload Sheet Pull'!P35</f>
        <v>0</v>
      </c>
      <c r="O33" s="39">
        <f>'Upload Sheet Pull'!Q35</f>
        <v>0</v>
      </c>
      <c r="P33" s="39">
        <f>'Upload Sheet Pull'!R35</f>
        <v>0</v>
      </c>
      <c r="Q33" s="39">
        <f>'Upload Sheet Pull'!S35</f>
        <v>0</v>
      </c>
      <c r="R33" s="39">
        <f>'Upload Sheet Pull'!T35</f>
        <v>0</v>
      </c>
      <c r="S33" s="39">
        <f>'Upload Sheet Pull'!U35</f>
        <v>0</v>
      </c>
      <c r="T33" s="39">
        <f t="shared" si="1"/>
        <v>0</v>
      </c>
    </row>
    <row r="34" spans="1:20" x14ac:dyDescent="0.4">
      <c r="A34" t="str">
        <f>'Upload Sheet Pull'!A36</f>
        <v>Budget</v>
      </c>
      <c r="B34" t="str">
        <f>'Upload Sheet Pull'!B36</f>
        <v>6055-000000</v>
      </c>
      <c r="C34">
        <f>'Upload Sheet Pull'!C36</f>
        <v>160</v>
      </c>
      <c r="D34" t="str">
        <f>'Upload Sheet Pull'!D36</f>
        <v>035</v>
      </c>
      <c r="F34" t="str">
        <f>IF('Upload Sheet Pull'!E36="","",'Upload Sheet Pull'!E36)</f>
        <v/>
      </c>
      <c r="H34" s="39">
        <f>'Upload Sheet Pull'!J36</f>
        <v>0</v>
      </c>
      <c r="I34" s="39">
        <f>'Upload Sheet Pull'!K36</f>
        <v>0</v>
      </c>
      <c r="J34" s="39">
        <f>'Upload Sheet Pull'!L36</f>
        <v>0</v>
      </c>
      <c r="K34" s="39">
        <f>'Upload Sheet Pull'!M36</f>
        <v>0</v>
      </c>
      <c r="L34" s="39">
        <f>'Upload Sheet Pull'!N36</f>
        <v>0</v>
      </c>
      <c r="M34" s="39">
        <f>'Upload Sheet Pull'!O36</f>
        <v>0</v>
      </c>
      <c r="N34" s="39">
        <f>'Upload Sheet Pull'!P36</f>
        <v>0</v>
      </c>
      <c r="O34" s="39">
        <f>'Upload Sheet Pull'!Q36</f>
        <v>0</v>
      </c>
      <c r="P34" s="39">
        <f>'Upload Sheet Pull'!R36</f>
        <v>0</v>
      </c>
      <c r="Q34" s="39">
        <f>'Upload Sheet Pull'!S36</f>
        <v>0</v>
      </c>
      <c r="R34" s="39">
        <f>'Upload Sheet Pull'!T36</f>
        <v>0</v>
      </c>
      <c r="S34" s="39">
        <f>'Upload Sheet Pull'!U36</f>
        <v>0</v>
      </c>
      <c r="T34" s="39">
        <f t="shared" si="1"/>
        <v>0</v>
      </c>
    </row>
    <row r="35" spans="1:20" x14ac:dyDescent="0.4">
      <c r="A35" t="str">
        <f>'Upload Sheet Pull'!A37</f>
        <v>Budget</v>
      </c>
      <c r="B35" t="str">
        <f>'Upload Sheet Pull'!B37</f>
        <v>6060-000000</v>
      </c>
      <c r="C35">
        <f>'Upload Sheet Pull'!C37</f>
        <v>160</v>
      </c>
      <c r="D35" t="str">
        <f>'Upload Sheet Pull'!D37</f>
        <v>035</v>
      </c>
      <c r="F35" t="str">
        <f>IF('Upload Sheet Pull'!E37="","",'Upload Sheet Pull'!E37)</f>
        <v/>
      </c>
      <c r="H35" s="39">
        <f>'Upload Sheet Pull'!J37</f>
        <v>0</v>
      </c>
      <c r="I35" s="39">
        <f>'Upload Sheet Pull'!K37</f>
        <v>0</v>
      </c>
      <c r="J35" s="39">
        <f>'Upload Sheet Pull'!L37</f>
        <v>0</v>
      </c>
      <c r="K35" s="39">
        <f>'Upload Sheet Pull'!M37</f>
        <v>0</v>
      </c>
      <c r="L35" s="39">
        <f>'Upload Sheet Pull'!N37</f>
        <v>0</v>
      </c>
      <c r="M35" s="39">
        <f>'Upload Sheet Pull'!O37</f>
        <v>0</v>
      </c>
      <c r="N35" s="39">
        <f>'Upload Sheet Pull'!P37</f>
        <v>0</v>
      </c>
      <c r="O35" s="39">
        <f>'Upload Sheet Pull'!Q37</f>
        <v>0</v>
      </c>
      <c r="P35" s="39">
        <f>'Upload Sheet Pull'!R37</f>
        <v>0</v>
      </c>
      <c r="Q35" s="39">
        <f>'Upload Sheet Pull'!S37</f>
        <v>0</v>
      </c>
      <c r="R35" s="39">
        <f>'Upload Sheet Pull'!T37</f>
        <v>0</v>
      </c>
      <c r="S35" s="39">
        <f>'Upload Sheet Pull'!U37</f>
        <v>0</v>
      </c>
      <c r="T35" s="39">
        <f t="shared" si="1"/>
        <v>0</v>
      </c>
    </row>
    <row r="36" spans="1:20" x14ac:dyDescent="0.4">
      <c r="A36" t="str">
        <f>'Upload Sheet Pull'!A38</f>
        <v>Budget</v>
      </c>
      <c r="B36" t="str">
        <f>'Upload Sheet Pull'!B38</f>
        <v>6030-000000</v>
      </c>
      <c r="C36">
        <f>'Upload Sheet Pull'!C38</f>
        <v>160</v>
      </c>
      <c r="D36" t="str">
        <f>'Upload Sheet Pull'!D38</f>
        <v>035</v>
      </c>
      <c r="F36" t="str">
        <f>IF('Upload Sheet Pull'!E38="","",'Upload Sheet Pull'!E38)</f>
        <v/>
      </c>
      <c r="H36" s="39">
        <f>'Upload Sheet Pull'!J38</f>
        <v>0</v>
      </c>
      <c r="I36" s="39">
        <f>'Upload Sheet Pull'!K38</f>
        <v>0</v>
      </c>
      <c r="J36" s="39">
        <f>'Upload Sheet Pull'!L38</f>
        <v>0</v>
      </c>
      <c r="K36" s="39">
        <f>'Upload Sheet Pull'!M38</f>
        <v>0</v>
      </c>
      <c r="L36" s="39">
        <f>'Upload Sheet Pull'!N38</f>
        <v>0</v>
      </c>
      <c r="M36" s="39">
        <f>'Upload Sheet Pull'!O38</f>
        <v>0</v>
      </c>
      <c r="N36" s="39">
        <f>'Upload Sheet Pull'!P38</f>
        <v>0</v>
      </c>
      <c r="O36" s="39">
        <f>'Upload Sheet Pull'!Q38</f>
        <v>0</v>
      </c>
      <c r="P36" s="39">
        <f>'Upload Sheet Pull'!R38</f>
        <v>0</v>
      </c>
      <c r="Q36" s="39">
        <f>'Upload Sheet Pull'!S38</f>
        <v>0</v>
      </c>
      <c r="R36" s="39">
        <f>'Upload Sheet Pull'!T38</f>
        <v>0</v>
      </c>
      <c r="S36" s="39">
        <f>'Upload Sheet Pull'!U38</f>
        <v>0</v>
      </c>
      <c r="T36" s="39">
        <f t="shared" si="1"/>
        <v>0</v>
      </c>
    </row>
    <row r="37" spans="1:20" x14ac:dyDescent="0.4">
      <c r="A37" t="str">
        <f>'Upload Sheet Pull'!A39</f>
        <v>Budget</v>
      </c>
      <c r="B37" t="str">
        <f>'Upload Sheet Pull'!B39</f>
        <v>6035-000000</v>
      </c>
      <c r="C37">
        <f>'Upload Sheet Pull'!C39</f>
        <v>160</v>
      </c>
      <c r="D37" t="str">
        <f>'Upload Sheet Pull'!D39</f>
        <v>035</v>
      </c>
      <c r="F37" t="str">
        <f>IF('Upload Sheet Pull'!E39="","",'Upload Sheet Pull'!E39)</f>
        <v/>
      </c>
      <c r="H37" s="39">
        <f>'Upload Sheet Pull'!J39</f>
        <v>0</v>
      </c>
      <c r="I37" s="39">
        <f>'Upload Sheet Pull'!K39</f>
        <v>0</v>
      </c>
      <c r="J37" s="39">
        <f>'Upload Sheet Pull'!L39</f>
        <v>0</v>
      </c>
      <c r="K37" s="39">
        <f>'Upload Sheet Pull'!M39</f>
        <v>0</v>
      </c>
      <c r="L37" s="39">
        <f>'Upload Sheet Pull'!N39</f>
        <v>0</v>
      </c>
      <c r="M37" s="39">
        <f>'Upload Sheet Pull'!O39</f>
        <v>0</v>
      </c>
      <c r="N37" s="39">
        <f>'Upload Sheet Pull'!P39</f>
        <v>0</v>
      </c>
      <c r="O37" s="39">
        <f>'Upload Sheet Pull'!Q39</f>
        <v>0</v>
      </c>
      <c r="P37" s="39">
        <f>'Upload Sheet Pull'!R39</f>
        <v>0</v>
      </c>
      <c r="Q37" s="39">
        <f>'Upload Sheet Pull'!S39</f>
        <v>0</v>
      </c>
      <c r="R37" s="39">
        <f>'Upload Sheet Pull'!T39</f>
        <v>0</v>
      </c>
      <c r="S37" s="39">
        <f>'Upload Sheet Pull'!U39</f>
        <v>0</v>
      </c>
      <c r="T37" s="39">
        <f t="shared" si="1"/>
        <v>0</v>
      </c>
    </row>
    <row r="38" spans="1:20" x14ac:dyDescent="0.4">
      <c r="A38" t="str">
        <f>'Upload Sheet Pull'!A40</f>
        <v>Budget</v>
      </c>
      <c r="B38" t="str">
        <f>'Upload Sheet Pull'!B40</f>
        <v>6040-000000</v>
      </c>
      <c r="C38">
        <f>'Upload Sheet Pull'!C40</f>
        <v>160</v>
      </c>
      <c r="D38" t="str">
        <f>'Upload Sheet Pull'!D40</f>
        <v>035</v>
      </c>
      <c r="F38" t="str">
        <f>IF('Upload Sheet Pull'!E40="","",'Upload Sheet Pull'!E40)</f>
        <v/>
      </c>
      <c r="H38" s="39">
        <f>'Upload Sheet Pull'!J40</f>
        <v>0</v>
      </c>
      <c r="I38" s="39">
        <f>'Upload Sheet Pull'!K40</f>
        <v>0</v>
      </c>
      <c r="J38" s="39">
        <f>'Upload Sheet Pull'!L40</f>
        <v>0</v>
      </c>
      <c r="K38" s="39">
        <f>'Upload Sheet Pull'!M40</f>
        <v>0</v>
      </c>
      <c r="L38" s="39">
        <f>'Upload Sheet Pull'!N40</f>
        <v>0</v>
      </c>
      <c r="M38" s="39">
        <f>'Upload Sheet Pull'!O40</f>
        <v>0</v>
      </c>
      <c r="N38" s="39">
        <f>'Upload Sheet Pull'!P40</f>
        <v>0</v>
      </c>
      <c r="O38" s="39">
        <f>'Upload Sheet Pull'!Q40</f>
        <v>0</v>
      </c>
      <c r="P38" s="39">
        <f>'Upload Sheet Pull'!R40</f>
        <v>0</v>
      </c>
      <c r="Q38" s="39">
        <f>'Upload Sheet Pull'!S40</f>
        <v>0</v>
      </c>
      <c r="R38" s="39">
        <f>'Upload Sheet Pull'!T40</f>
        <v>0</v>
      </c>
      <c r="S38" s="39">
        <f>'Upload Sheet Pull'!U40</f>
        <v>0</v>
      </c>
      <c r="T38" s="39">
        <f t="shared" si="1"/>
        <v>0</v>
      </c>
    </row>
    <row r="39" spans="1:20" x14ac:dyDescent="0.4">
      <c r="A39" t="str">
        <f>'Upload Sheet Pull'!A41</f>
        <v>Budget</v>
      </c>
      <c r="B39" t="str">
        <f>'Upload Sheet Pull'!B41</f>
        <v>6010-000000</v>
      </c>
      <c r="C39">
        <f>'Upload Sheet Pull'!C41</f>
        <v>160</v>
      </c>
      <c r="D39" t="str">
        <f>'Upload Sheet Pull'!D41</f>
        <v>035</v>
      </c>
      <c r="F39" t="str">
        <f>IF('Upload Sheet Pull'!E41="","",'Upload Sheet Pull'!E41)</f>
        <v/>
      </c>
      <c r="H39" s="39">
        <f>'Upload Sheet Pull'!J41</f>
        <v>0</v>
      </c>
      <c r="I39" s="39">
        <f>'Upload Sheet Pull'!K41</f>
        <v>0</v>
      </c>
      <c r="J39" s="39">
        <f>'Upload Sheet Pull'!L41</f>
        <v>0</v>
      </c>
      <c r="K39" s="39">
        <f>'Upload Sheet Pull'!M41</f>
        <v>0</v>
      </c>
      <c r="L39" s="39">
        <f>'Upload Sheet Pull'!N41</f>
        <v>0</v>
      </c>
      <c r="M39" s="39">
        <f>'Upload Sheet Pull'!O41</f>
        <v>0</v>
      </c>
      <c r="N39" s="39">
        <f>'Upload Sheet Pull'!P41</f>
        <v>0</v>
      </c>
      <c r="O39" s="39">
        <f>'Upload Sheet Pull'!Q41</f>
        <v>0</v>
      </c>
      <c r="P39" s="39">
        <f>'Upload Sheet Pull'!R41</f>
        <v>0</v>
      </c>
      <c r="Q39" s="39">
        <f>'Upload Sheet Pull'!S41</f>
        <v>0</v>
      </c>
      <c r="R39" s="39">
        <f>'Upload Sheet Pull'!T41</f>
        <v>0</v>
      </c>
      <c r="S39" s="39">
        <f>'Upload Sheet Pull'!U41</f>
        <v>0</v>
      </c>
      <c r="T39" s="39">
        <f t="shared" si="1"/>
        <v>0</v>
      </c>
    </row>
    <row r="40" spans="1:20" x14ac:dyDescent="0.4">
      <c r="A40" t="str">
        <f>'Upload Sheet Pull'!A42</f>
        <v>Budget</v>
      </c>
      <c r="B40" t="str">
        <f>'Upload Sheet Pull'!B42</f>
        <v>6020-000000</v>
      </c>
      <c r="C40">
        <f>'Upload Sheet Pull'!C42</f>
        <v>160</v>
      </c>
      <c r="D40" t="str">
        <f>'Upload Sheet Pull'!D42</f>
        <v>035</v>
      </c>
      <c r="F40" t="str">
        <f>IF('Upload Sheet Pull'!E42="","",'Upload Sheet Pull'!E42)</f>
        <v/>
      </c>
      <c r="H40" s="39">
        <f>'Upload Sheet Pull'!J42</f>
        <v>0</v>
      </c>
      <c r="I40" s="39">
        <f>'Upload Sheet Pull'!K42</f>
        <v>0</v>
      </c>
      <c r="J40" s="39">
        <f>'Upload Sheet Pull'!L42</f>
        <v>0</v>
      </c>
      <c r="K40" s="39">
        <f>'Upload Sheet Pull'!M42</f>
        <v>0</v>
      </c>
      <c r="L40" s="39">
        <f>'Upload Sheet Pull'!N42</f>
        <v>0</v>
      </c>
      <c r="M40" s="39">
        <f>'Upload Sheet Pull'!O42</f>
        <v>0</v>
      </c>
      <c r="N40" s="39">
        <f>'Upload Sheet Pull'!P42</f>
        <v>0</v>
      </c>
      <c r="O40" s="39">
        <f>'Upload Sheet Pull'!Q42</f>
        <v>0</v>
      </c>
      <c r="P40" s="39">
        <f>'Upload Sheet Pull'!R42</f>
        <v>0</v>
      </c>
      <c r="Q40" s="39">
        <f>'Upload Sheet Pull'!S42</f>
        <v>0</v>
      </c>
      <c r="R40" s="39">
        <f>'Upload Sheet Pull'!T42</f>
        <v>0</v>
      </c>
      <c r="S40" s="39">
        <f>'Upload Sheet Pull'!U42</f>
        <v>0</v>
      </c>
      <c r="T40" s="39">
        <f t="shared" si="1"/>
        <v>0</v>
      </c>
    </row>
    <row r="41" spans="1:20" x14ac:dyDescent="0.4">
      <c r="A41" t="str">
        <f>'Upload Sheet Pull'!A43</f>
        <v>Budget</v>
      </c>
      <c r="B41" t="str">
        <f>'Upload Sheet Pull'!B43</f>
        <v>7004-000000</v>
      </c>
      <c r="C41">
        <f>'Upload Sheet Pull'!C43</f>
        <v>160</v>
      </c>
      <c r="D41" t="str">
        <f>'Upload Sheet Pull'!D43</f>
        <v>035</v>
      </c>
      <c r="F41" t="str">
        <f>IF('Upload Sheet Pull'!E43="","",'Upload Sheet Pull'!E43)</f>
        <v/>
      </c>
      <c r="H41" s="39">
        <f>'Upload Sheet Pull'!J43</f>
        <v>0</v>
      </c>
      <c r="I41" s="39">
        <f>'Upload Sheet Pull'!K43</f>
        <v>0</v>
      </c>
      <c r="J41" s="39">
        <f>'Upload Sheet Pull'!L43</f>
        <v>0</v>
      </c>
      <c r="K41" s="39">
        <f>'Upload Sheet Pull'!M43</f>
        <v>0</v>
      </c>
      <c r="L41" s="39">
        <f>'Upload Sheet Pull'!N43</f>
        <v>0</v>
      </c>
      <c r="M41" s="39">
        <f>'Upload Sheet Pull'!O43</f>
        <v>0</v>
      </c>
      <c r="N41" s="39">
        <f>'Upload Sheet Pull'!P43</f>
        <v>0</v>
      </c>
      <c r="O41" s="39">
        <f>'Upload Sheet Pull'!Q43</f>
        <v>0</v>
      </c>
      <c r="P41" s="39">
        <f>'Upload Sheet Pull'!R43</f>
        <v>0</v>
      </c>
      <c r="Q41" s="39">
        <f>'Upload Sheet Pull'!S43</f>
        <v>0</v>
      </c>
      <c r="R41" s="39">
        <f>'Upload Sheet Pull'!T43</f>
        <v>0</v>
      </c>
      <c r="S41" s="39">
        <f>'Upload Sheet Pull'!U43</f>
        <v>0</v>
      </c>
      <c r="T41" s="39">
        <f t="shared" si="1"/>
        <v>0</v>
      </c>
    </row>
    <row r="42" spans="1:20" x14ac:dyDescent="0.4">
      <c r="A42" t="str">
        <f>'Upload Sheet Pull'!A44</f>
        <v>Budget</v>
      </c>
      <c r="B42" t="str">
        <f>'Upload Sheet Pull'!B44</f>
        <v>7008-000000</v>
      </c>
      <c r="C42">
        <f>'Upload Sheet Pull'!C44</f>
        <v>160</v>
      </c>
      <c r="D42" t="str">
        <f>'Upload Sheet Pull'!D44</f>
        <v>035</v>
      </c>
      <c r="F42" t="str">
        <f>IF('Upload Sheet Pull'!E44="","",'Upload Sheet Pull'!E44)</f>
        <v/>
      </c>
      <c r="H42" s="39">
        <f>'Upload Sheet Pull'!J44</f>
        <v>0</v>
      </c>
      <c r="I42" s="39">
        <f>'Upload Sheet Pull'!K44</f>
        <v>0</v>
      </c>
      <c r="J42" s="39">
        <f>'Upload Sheet Pull'!L44</f>
        <v>0</v>
      </c>
      <c r="K42" s="39">
        <f>'Upload Sheet Pull'!M44</f>
        <v>0</v>
      </c>
      <c r="L42" s="39">
        <f>'Upload Sheet Pull'!N44</f>
        <v>0</v>
      </c>
      <c r="M42" s="39">
        <f>'Upload Sheet Pull'!O44</f>
        <v>0</v>
      </c>
      <c r="N42" s="39">
        <f>'Upload Sheet Pull'!P44</f>
        <v>0</v>
      </c>
      <c r="O42" s="39">
        <f>'Upload Sheet Pull'!Q44</f>
        <v>0</v>
      </c>
      <c r="P42" s="39">
        <f>'Upload Sheet Pull'!R44</f>
        <v>0</v>
      </c>
      <c r="Q42" s="39">
        <f>'Upload Sheet Pull'!S44</f>
        <v>0</v>
      </c>
      <c r="R42" s="39">
        <f>'Upload Sheet Pull'!T44</f>
        <v>0</v>
      </c>
      <c r="S42" s="39">
        <f>'Upload Sheet Pull'!U44</f>
        <v>0</v>
      </c>
      <c r="T42" s="39">
        <f t="shared" si="1"/>
        <v>0</v>
      </c>
    </row>
    <row r="43" spans="1:20" x14ac:dyDescent="0.4">
      <c r="A43" t="str">
        <f>'Upload Sheet Pull'!A45</f>
        <v>Budget</v>
      </c>
      <c r="B43" t="str">
        <f>'Upload Sheet Pull'!B45</f>
        <v>7010-000000</v>
      </c>
      <c r="C43">
        <f>'Upload Sheet Pull'!C45</f>
        <v>160</v>
      </c>
      <c r="D43" t="str">
        <f>'Upload Sheet Pull'!D45</f>
        <v>035</v>
      </c>
      <c r="F43" t="str">
        <f>IF('Upload Sheet Pull'!E45="","",'Upload Sheet Pull'!E45)</f>
        <v/>
      </c>
      <c r="H43" s="39">
        <f>'Upload Sheet Pull'!J45</f>
        <v>0</v>
      </c>
      <c r="I43" s="39">
        <f>'Upload Sheet Pull'!K45</f>
        <v>0</v>
      </c>
      <c r="J43" s="39">
        <f>'Upload Sheet Pull'!L45</f>
        <v>0</v>
      </c>
      <c r="K43" s="39">
        <f>'Upload Sheet Pull'!M45</f>
        <v>0</v>
      </c>
      <c r="L43" s="39">
        <f>'Upload Sheet Pull'!N45</f>
        <v>0</v>
      </c>
      <c r="M43" s="39">
        <f>'Upload Sheet Pull'!O45</f>
        <v>0</v>
      </c>
      <c r="N43" s="39">
        <f>'Upload Sheet Pull'!P45</f>
        <v>0</v>
      </c>
      <c r="O43" s="39">
        <f>'Upload Sheet Pull'!Q45</f>
        <v>0</v>
      </c>
      <c r="P43" s="39">
        <f>'Upload Sheet Pull'!R45</f>
        <v>0</v>
      </c>
      <c r="Q43" s="39">
        <f>'Upload Sheet Pull'!S45</f>
        <v>0</v>
      </c>
      <c r="R43" s="39">
        <f>'Upload Sheet Pull'!T45</f>
        <v>0</v>
      </c>
      <c r="S43" s="39">
        <f>'Upload Sheet Pull'!U45</f>
        <v>0</v>
      </c>
      <c r="T43" s="39">
        <f t="shared" si="1"/>
        <v>0</v>
      </c>
    </row>
    <row r="44" spans="1:20" x14ac:dyDescent="0.4">
      <c r="A44" t="str">
        <f>'Upload Sheet Pull'!A46</f>
        <v>Budget</v>
      </c>
      <c r="B44" t="str">
        <f>'Upload Sheet Pull'!B46</f>
        <v>7012-000000</v>
      </c>
      <c r="C44">
        <f>'Upload Sheet Pull'!C46</f>
        <v>160</v>
      </c>
      <c r="D44" t="str">
        <f>'Upload Sheet Pull'!D46</f>
        <v>035</v>
      </c>
      <c r="F44" t="str">
        <f>IF('Upload Sheet Pull'!E46="","",'Upload Sheet Pull'!E46)</f>
        <v/>
      </c>
      <c r="H44" s="39">
        <f>'Upload Sheet Pull'!J46</f>
        <v>0</v>
      </c>
      <c r="I44" s="39">
        <f>'Upload Sheet Pull'!K46</f>
        <v>0</v>
      </c>
      <c r="J44" s="39">
        <f>'Upload Sheet Pull'!L46</f>
        <v>0</v>
      </c>
      <c r="K44" s="39">
        <f>'Upload Sheet Pull'!M46</f>
        <v>0</v>
      </c>
      <c r="L44" s="39">
        <f>'Upload Sheet Pull'!N46</f>
        <v>0</v>
      </c>
      <c r="M44" s="39">
        <f>'Upload Sheet Pull'!O46</f>
        <v>0</v>
      </c>
      <c r="N44" s="39">
        <f>'Upload Sheet Pull'!P46</f>
        <v>0</v>
      </c>
      <c r="O44" s="39">
        <f>'Upload Sheet Pull'!Q46</f>
        <v>0</v>
      </c>
      <c r="P44" s="39">
        <f>'Upload Sheet Pull'!R46</f>
        <v>0</v>
      </c>
      <c r="Q44" s="39">
        <f>'Upload Sheet Pull'!S46</f>
        <v>0</v>
      </c>
      <c r="R44" s="39">
        <f>'Upload Sheet Pull'!T46</f>
        <v>0</v>
      </c>
      <c r="S44" s="39">
        <f>'Upload Sheet Pull'!U46</f>
        <v>0</v>
      </c>
      <c r="T44" s="39">
        <f t="shared" si="1"/>
        <v>0</v>
      </c>
    </row>
    <row r="45" spans="1:20" x14ac:dyDescent="0.4">
      <c r="A45" t="str">
        <f>'Upload Sheet Pull'!A47</f>
        <v>Budget</v>
      </c>
      <c r="B45" t="str">
        <f>'Upload Sheet Pull'!B47</f>
        <v>7014-000000</v>
      </c>
      <c r="C45">
        <f>'Upload Sheet Pull'!C47</f>
        <v>160</v>
      </c>
      <c r="D45" t="str">
        <f>'Upload Sheet Pull'!D47</f>
        <v>035</v>
      </c>
      <c r="F45" t="str">
        <f>IF('Upload Sheet Pull'!E47="","",'Upload Sheet Pull'!E47)</f>
        <v/>
      </c>
      <c r="H45" s="39">
        <f>'Upload Sheet Pull'!J47</f>
        <v>0</v>
      </c>
      <c r="I45" s="39">
        <f>'Upload Sheet Pull'!K47</f>
        <v>0</v>
      </c>
      <c r="J45" s="39">
        <f>'Upload Sheet Pull'!L47</f>
        <v>0</v>
      </c>
      <c r="K45" s="39">
        <f>'Upload Sheet Pull'!M47</f>
        <v>0</v>
      </c>
      <c r="L45" s="39">
        <f>'Upload Sheet Pull'!N47</f>
        <v>0</v>
      </c>
      <c r="M45" s="39">
        <f>'Upload Sheet Pull'!O47</f>
        <v>0</v>
      </c>
      <c r="N45" s="39">
        <f>'Upload Sheet Pull'!P47</f>
        <v>0</v>
      </c>
      <c r="O45" s="39">
        <f>'Upload Sheet Pull'!Q47</f>
        <v>0</v>
      </c>
      <c r="P45" s="39">
        <f>'Upload Sheet Pull'!R47</f>
        <v>0</v>
      </c>
      <c r="Q45" s="39">
        <f>'Upload Sheet Pull'!S47</f>
        <v>0</v>
      </c>
      <c r="R45" s="39">
        <f>'Upload Sheet Pull'!T47</f>
        <v>0</v>
      </c>
      <c r="S45" s="39">
        <f>'Upload Sheet Pull'!U47</f>
        <v>0</v>
      </c>
      <c r="T45" s="39">
        <f t="shared" si="1"/>
        <v>0</v>
      </c>
    </row>
    <row r="46" spans="1:20" x14ac:dyDescent="0.4">
      <c r="A46" t="str">
        <f>'Upload Sheet Pull'!A48</f>
        <v>Budget</v>
      </c>
      <c r="B46" t="str">
        <f>'Upload Sheet Pull'!B48</f>
        <v>7016-000000</v>
      </c>
      <c r="C46">
        <f>'Upload Sheet Pull'!C48</f>
        <v>160</v>
      </c>
      <c r="D46" t="str">
        <f>'Upload Sheet Pull'!D48</f>
        <v>035</v>
      </c>
      <c r="F46" t="str">
        <f>IF('Upload Sheet Pull'!E48="","",'Upload Sheet Pull'!E48)</f>
        <v/>
      </c>
      <c r="H46" s="39">
        <f>'Upload Sheet Pull'!J48</f>
        <v>0</v>
      </c>
      <c r="I46" s="39">
        <f>'Upload Sheet Pull'!K48</f>
        <v>0</v>
      </c>
      <c r="J46" s="39">
        <f>'Upload Sheet Pull'!L48</f>
        <v>0</v>
      </c>
      <c r="K46" s="39">
        <f>'Upload Sheet Pull'!M48</f>
        <v>0</v>
      </c>
      <c r="L46" s="39">
        <f>'Upload Sheet Pull'!N48</f>
        <v>0</v>
      </c>
      <c r="M46" s="39">
        <f>'Upload Sheet Pull'!O48</f>
        <v>0</v>
      </c>
      <c r="N46" s="39">
        <f>'Upload Sheet Pull'!P48</f>
        <v>0</v>
      </c>
      <c r="O46" s="39">
        <f>'Upload Sheet Pull'!Q48</f>
        <v>0</v>
      </c>
      <c r="P46" s="39">
        <f>'Upload Sheet Pull'!R48</f>
        <v>0</v>
      </c>
      <c r="Q46" s="39">
        <f>'Upload Sheet Pull'!S48</f>
        <v>0</v>
      </c>
      <c r="R46" s="39">
        <f>'Upload Sheet Pull'!T48</f>
        <v>0</v>
      </c>
      <c r="S46" s="39">
        <f>'Upload Sheet Pull'!U48</f>
        <v>0</v>
      </c>
      <c r="T46" s="39">
        <f t="shared" si="1"/>
        <v>0</v>
      </c>
    </row>
    <row r="47" spans="1:20" x14ac:dyDescent="0.4">
      <c r="A47" t="str">
        <f>'Upload Sheet Pull'!A49</f>
        <v>Budget</v>
      </c>
      <c r="B47" t="str">
        <f>'Upload Sheet Pull'!B49</f>
        <v>7018-000000</v>
      </c>
      <c r="C47">
        <f>'Upload Sheet Pull'!C49</f>
        <v>160</v>
      </c>
      <c r="D47" t="str">
        <f>'Upload Sheet Pull'!D49</f>
        <v>035</v>
      </c>
      <c r="F47" t="str">
        <f>IF('Upload Sheet Pull'!E49="","",'Upload Sheet Pull'!E49)</f>
        <v/>
      </c>
      <c r="H47" s="39">
        <f>'Upload Sheet Pull'!J49</f>
        <v>0</v>
      </c>
      <c r="I47" s="39">
        <f>'Upload Sheet Pull'!K49</f>
        <v>0</v>
      </c>
      <c r="J47" s="39">
        <f>'Upload Sheet Pull'!L49</f>
        <v>0</v>
      </c>
      <c r="K47" s="39">
        <f>'Upload Sheet Pull'!M49</f>
        <v>0</v>
      </c>
      <c r="L47" s="39">
        <f>'Upload Sheet Pull'!N49</f>
        <v>0</v>
      </c>
      <c r="M47" s="39">
        <f>'Upload Sheet Pull'!O49</f>
        <v>0</v>
      </c>
      <c r="N47" s="39">
        <f>'Upload Sheet Pull'!P49</f>
        <v>0</v>
      </c>
      <c r="O47" s="39">
        <f>'Upload Sheet Pull'!Q49</f>
        <v>0</v>
      </c>
      <c r="P47" s="39">
        <f>'Upload Sheet Pull'!R49</f>
        <v>0</v>
      </c>
      <c r="Q47" s="39">
        <f>'Upload Sheet Pull'!S49</f>
        <v>0</v>
      </c>
      <c r="R47" s="39">
        <f>'Upload Sheet Pull'!T49</f>
        <v>0</v>
      </c>
      <c r="S47" s="39">
        <f>'Upload Sheet Pull'!U49</f>
        <v>0</v>
      </c>
      <c r="T47" s="39">
        <f t="shared" si="1"/>
        <v>0</v>
      </c>
    </row>
    <row r="48" spans="1:20" x14ac:dyDescent="0.4">
      <c r="A48" t="str">
        <f>'Upload Sheet Pull'!A50</f>
        <v>Budget</v>
      </c>
      <c r="B48" t="str">
        <f>'Upload Sheet Pull'!B50</f>
        <v>7020-000000</v>
      </c>
      <c r="C48">
        <f>'Upload Sheet Pull'!C50</f>
        <v>160</v>
      </c>
      <c r="D48" t="str">
        <f>'Upload Sheet Pull'!D50</f>
        <v>035</v>
      </c>
      <c r="F48" t="str">
        <f>IF('Upload Sheet Pull'!E50="","",'Upload Sheet Pull'!E50)</f>
        <v/>
      </c>
      <c r="H48" s="39">
        <f>'Upload Sheet Pull'!J50</f>
        <v>0</v>
      </c>
      <c r="I48" s="39">
        <f>'Upload Sheet Pull'!K50</f>
        <v>0</v>
      </c>
      <c r="J48" s="39">
        <f>'Upload Sheet Pull'!L50</f>
        <v>0</v>
      </c>
      <c r="K48" s="39">
        <f>'Upload Sheet Pull'!M50</f>
        <v>0</v>
      </c>
      <c r="L48" s="39">
        <f>'Upload Sheet Pull'!N50</f>
        <v>0</v>
      </c>
      <c r="M48" s="39">
        <f>'Upload Sheet Pull'!O50</f>
        <v>0</v>
      </c>
      <c r="N48" s="39">
        <f>'Upload Sheet Pull'!P50</f>
        <v>0</v>
      </c>
      <c r="O48" s="39">
        <f>'Upload Sheet Pull'!Q50</f>
        <v>0</v>
      </c>
      <c r="P48" s="39">
        <f>'Upload Sheet Pull'!R50</f>
        <v>0</v>
      </c>
      <c r="Q48" s="39">
        <f>'Upload Sheet Pull'!S50</f>
        <v>0</v>
      </c>
      <c r="R48" s="39">
        <f>'Upload Sheet Pull'!T50</f>
        <v>0</v>
      </c>
      <c r="S48" s="39">
        <f>'Upload Sheet Pull'!U50</f>
        <v>0</v>
      </c>
      <c r="T48" s="39">
        <f t="shared" si="1"/>
        <v>0</v>
      </c>
    </row>
    <row r="49" spans="1:20" x14ac:dyDescent="0.4">
      <c r="A49" t="str">
        <f>'Upload Sheet Pull'!A51</f>
        <v>Budget</v>
      </c>
      <c r="B49" t="str">
        <f>'Upload Sheet Pull'!B51</f>
        <v>7022-000000</v>
      </c>
      <c r="C49">
        <f>'Upload Sheet Pull'!C51</f>
        <v>160</v>
      </c>
      <c r="D49" t="str">
        <f>'Upload Sheet Pull'!D51</f>
        <v>035</v>
      </c>
      <c r="F49" t="str">
        <f>IF('Upload Sheet Pull'!E51="","",'Upload Sheet Pull'!E51)</f>
        <v/>
      </c>
      <c r="H49" s="39">
        <f>'Upload Sheet Pull'!J51</f>
        <v>0</v>
      </c>
      <c r="I49" s="39">
        <f>'Upload Sheet Pull'!K51</f>
        <v>0</v>
      </c>
      <c r="J49" s="39">
        <f>'Upload Sheet Pull'!L51</f>
        <v>0</v>
      </c>
      <c r="K49" s="39">
        <f>'Upload Sheet Pull'!M51</f>
        <v>0</v>
      </c>
      <c r="L49" s="39">
        <f>'Upload Sheet Pull'!N51</f>
        <v>0</v>
      </c>
      <c r="M49" s="39">
        <f>'Upload Sheet Pull'!O51</f>
        <v>0</v>
      </c>
      <c r="N49" s="39">
        <f>'Upload Sheet Pull'!P51</f>
        <v>0</v>
      </c>
      <c r="O49" s="39">
        <f>'Upload Sheet Pull'!Q51</f>
        <v>0</v>
      </c>
      <c r="P49" s="39">
        <f>'Upload Sheet Pull'!R51</f>
        <v>0</v>
      </c>
      <c r="Q49" s="39">
        <f>'Upload Sheet Pull'!S51</f>
        <v>0</v>
      </c>
      <c r="R49" s="39">
        <f>'Upload Sheet Pull'!T51</f>
        <v>0</v>
      </c>
      <c r="S49" s="39">
        <f>'Upload Sheet Pull'!U51</f>
        <v>0</v>
      </c>
      <c r="T49" s="39">
        <f t="shared" si="1"/>
        <v>0</v>
      </c>
    </row>
    <row r="50" spans="1:20" x14ac:dyDescent="0.4">
      <c r="A50" t="str">
        <f>'Upload Sheet Pull'!A52</f>
        <v>Budget</v>
      </c>
      <c r="B50" t="str">
        <f>'Upload Sheet Pull'!B52</f>
        <v>7030-000000</v>
      </c>
      <c r="C50">
        <f>'Upload Sheet Pull'!C52</f>
        <v>160</v>
      </c>
      <c r="D50" t="str">
        <f>'Upload Sheet Pull'!D52</f>
        <v>035</v>
      </c>
      <c r="F50" t="str">
        <f>IF('Upload Sheet Pull'!E52="","",'Upload Sheet Pull'!E52)</f>
        <v/>
      </c>
      <c r="H50" s="39">
        <f>'Upload Sheet Pull'!J52</f>
        <v>0</v>
      </c>
      <c r="I50" s="39">
        <f>'Upload Sheet Pull'!K52</f>
        <v>0</v>
      </c>
      <c r="J50" s="39">
        <f>'Upload Sheet Pull'!L52</f>
        <v>0</v>
      </c>
      <c r="K50" s="39">
        <f>'Upload Sheet Pull'!M52</f>
        <v>0</v>
      </c>
      <c r="L50" s="39">
        <f>'Upload Sheet Pull'!N52</f>
        <v>0</v>
      </c>
      <c r="M50" s="39">
        <f>'Upload Sheet Pull'!O52</f>
        <v>0</v>
      </c>
      <c r="N50" s="39">
        <f>'Upload Sheet Pull'!P52</f>
        <v>0</v>
      </c>
      <c r="O50" s="39">
        <f>'Upload Sheet Pull'!Q52</f>
        <v>0</v>
      </c>
      <c r="P50" s="39">
        <f>'Upload Sheet Pull'!R52</f>
        <v>0</v>
      </c>
      <c r="Q50" s="39">
        <f>'Upload Sheet Pull'!S52</f>
        <v>0</v>
      </c>
      <c r="R50" s="39">
        <f>'Upload Sheet Pull'!T52</f>
        <v>0</v>
      </c>
      <c r="S50" s="39">
        <f>'Upload Sheet Pull'!U52</f>
        <v>0</v>
      </c>
      <c r="T50" s="39">
        <f t="shared" si="1"/>
        <v>0</v>
      </c>
    </row>
    <row r="51" spans="1:20" x14ac:dyDescent="0.4">
      <c r="A51" t="str">
        <f>'Upload Sheet Pull'!A53</f>
        <v>Budget</v>
      </c>
      <c r="B51" t="str">
        <f>'Upload Sheet Pull'!B53</f>
        <v>7042-000000</v>
      </c>
      <c r="C51">
        <f>'Upload Sheet Pull'!C53</f>
        <v>160</v>
      </c>
      <c r="D51" t="str">
        <f>'Upload Sheet Pull'!D53</f>
        <v>035</v>
      </c>
      <c r="F51" t="str">
        <f>IF('Upload Sheet Pull'!E53="","",'Upload Sheet Pull'!E53)</f>
        <v/>
      </c>
      <c r="H51" s="39">
        <f>'Upload Sheet Pull'!J53</f>
        <v>0</v>
      </c>
      <c r="I51" s="39">
        <f>'Upload Sheet Pull'!K53</f>
        <v>0</v>
      </c>
      <c r="J51" s="39">
        <f>'Upload Sheet Pull'!L53</f>
        <v>0</v>
      </c>
      <c r="K51" s="39">
        <f>'Upload Sheet Pull'!M53</f>
        <v>0</v>
      </c>
      <c r="L51" s="39">
        <f>'Upload Sheet Pull'!N53</f>
        <v>0</v>
      </c>
      <c r="M51" s="39">
        <f>'Upload Sheet Pull'!O53</f>
        <v>0</v>
      </c>
      <c r="N51" s="39">
        <f>'Upload Sheet Pull'!P53</f>
        <v>0</v>
      </c>
      <c r="O51" s="39">
        <f>'Upload Sheet Pull'!Q53</f>
        <v>0</v>
      </c>
      <c r="P51" s="39">
        <f>'Upload Sheet Pull'!R53</f>
        <v>0</v>
      </c>
      <c r="Q51" s="39">
        <f>'Upload Sheet Pull'!S53</f>
        <v>0</v>
      </c>
      <c r="R51" s="39">
        <f>'Upload Sheet Pull'!T53</f>
        <v>0</v>
      </c>
      <c r="S51" s="39">
        <f>'Upload Sheet Pull'!U53</f>
        <v>0</v>
      </c>
      <c r="T51" s="39">
        <f t="shared" si="1"/>
        <v>0</v>
      </c>
    </row>
    <row r="52" spans="1:20" x14ac:dyDescent="0.4">
      <c r="A52" t="str">
        <f>'Upload Sheet Pull'!A54</f>
        <v>Budget</v>
      </c>
      <c r="B52" t="str">
        <f>'Upload Sheet Pull'!B54</f>
        <v>7048-000000</v>
      </c>
      <c r="C52">
        <f>'Upload Sheet Pull'!C54</f>
        <v>160</v>
      </c>
      <c r="D52" t="str">
        <f>'Upload Sheet Pull'!D54</f>
        <v>035</v>
      </c>
      <c r="F52" t="str">
        <f>IF('Upload Sheet Pull'!E54="","",'Upload Sheet Pull'!E54)</f>
        <v/>
      </c>
      <c r="H52" s="39">
        <f>'Upload Sheet Pull'!J54</f>
        <v>0</v>
      </c>
      <c r="I52" s="39">
        <f>'Upload Sheet Pull'!K54</f>
        <v>0</v>
      </c>
      <c r="J52" s="39">
        <f>'Upload Sheet Pull'!L54</f>
        <v>0</v>
      </c>
      <c r="K52" s="39">
        <f>'Upload Sheet Pull'!M54</f>
        <v>0</v>
      </c>
      <c r="L52" s="39">
        <f>'Upload Sheet Pull'!N54</f>
        <v>0</v>
      </c>
      <c r="M52" s="39">
        <f>'Upload Sheet Pull'!O54</f>
        <v>0</v>
      </c>
      <c r="N52" s="39">
        <f>'Upload Sheet Pull'!P54</f>
        <v>0</v>
      </c>
      <c r="O52" s="39">
        <f>'Upload Sheet Pull'!Q54</f>
        <v>0</v>
      </c>
      <c r="P52" s="39">
        <f>'Upload Sheet Pull'!R54</f>
        <v>0</v>
      </c>
      <c r="Q52" s="39">
        <f>'Upload Sheet Pull'!S54</f>
        <v>0</v>
      </c>
      <c r="R52" s="39">
        <f>'Upload Sheet Pull'!T54</f>
        <v>0</v>
      </c>
      <c r="S52" s="39">
        <f>'Upload Sheet Pull'!U54</f>
        <v>0</v>
      </c>
      <c r="T52" s="39">
        <f t="shared" si="1"/>
        <v>0</v>
      </c>
    </row>
    <row r="53" spans="1:20" x14ac:dyDescent="0.4">
      <c r="A53" t="str">
        <f>'Upload Sheet Pull'!A55</f>
        <v>Budget</v>
      </c>
      <c r="B53" t="str">
        <f>'Upload Sheet Pull'!B55</f>
        <v>7070-000000</v>
      </c>
      <c r="C53">
        <f>'Upload Sheet Pull'!C55</f>
        <v>160</v>
      </c>
      <c r="D53" t="str">
        <f>'Upload Sheet Pull'!D55</f>
        <v>035</v>
      </c>
      <c r="F53" t="str">
        <f>IF('Upload Sheet Pull'!E55="","",'Upload Sheet Pull'!E55)</f>
        <v/>
      </c>
      <c r="H53" s="39">
        <f>'Upload Sheet Pull'!J55</f>
        <v>0</v>
      </c>
      <c r="I53" s="39">
        <f>'Upload Sheet Pull'!K55</f>
        <v>0</v>
      </c>
      <c r="J53" s="39">
        <f>'Upload Sheet Pull'!L55</f>
        <v>0</v>
      </c>
      <c r="K53" s="39">
        <f>'Upload Sheet Pull'!M55</f>
        <v>0</v>
      </c>
      <c r="L53" s="39">
        <f>'Upload Sheet Pull'!N55</f>
        <v>0</v>
      </c>
      <c r="M53" s="39">
        <f>'Upload Sheet Pull'!O55</f>
        <v>0</v>
      </c>
      <c r="N53" s="39">
        <f>'Upload Sheet Pull'!P55</f>
        <v>0</v>
      </c>
      <c r="O53" s="39">
        <f>'Upload Sheet Pull'!Q55</f>
        <v>0</v>
      </c>
      <c r="P53" s="39">
        <f>'Upload Sheet Pull'!R55</f>
        <v>0</v>
      </c>
      <c r="Q53" s="39">
        <f>'Upload Sheet Pull'!S55</f>
        <v>0</v>
      </c>
      <c r="R53" s="39">
        <f>'Upload Sheet Pull'!T55</f>
        <v>0</v>
      </c>
      <c r="S53" s="39">
        <f>'Upload Sheet Pull'!U55</f>
        <v>0</v>
      </c>
      <c r="T53" s="39">
        <f t="shared" si="1"/>
        <v>0</v>
      </c>
    </row>
    <row r="54" spans="1:20" x14ac:dyDescent="0.4">
      <c r="A54" t="str">
        <f>'Upload Sheet Pull'!A56</f>
        <v>Budget</v>
      </c>
      <c r="B54" t="str">
        <f>'Upload Sheet Pull'!B56</f>
        <v>7072-000000</v>
      </c>
      <c r="C54">
        <f>'Upload Sheet Pull'!C56</f>
        <v>160</v>
      </c>
      <c r="D54" t="str">
        <f>'Upload Sheet Pull'!D56</f>
        <v>035</v>
      </c>
      <c r="F54" t="str">
        <f>IF('Upload Sheet Pull'!E56="","",'Upload Sheet Pull'!E56)</f>
        <v/>
      </c>
      <c r="H54" s="39">
        <f>'Upload Sheet Pull'!J56</f>
        <v>0</v>
      </c>
      <c r="I54" s="39">
        <f>'Upload Sheet Pull'!K56</f>
        <v>0</v>
      </c>
      <c r="J54" s="39">
        <f>'Upload Sheet Pull'!L56</f>
        <v>0</v>
      </c>
      <c r="K54" s="39">
        <f>'Upload Sheet Pull'!M56</f>
        <v>0</v>
      </c>
      <c r="L54" s="39">
        <f>'Upload Sheet Pull'!N56</f>
        <v>0</v>
      </c>
      <c r="M54" s="39">
        <f>'Upload Sheet Pull'!O56</f>
        <v>0</v>
      </c>
      <c r="N54" s="39">
        <f>'Upload Sheet Pull'!P56</f>
        <v>0</v>
      </c>
      <c r="O54" s="39">
        <f>'Upload Sheet Pull'!Q56</f>
        <v>0</v>
      </c>
      <c r="P54" s="39">
        <f>'Upload Sheet Pull'!R56</f>
        <v>0</v>
      </c>
      <c r="Q54" s="39">
        <f>'Upload Sheet Pull'!S56</f>
        <v>0</v>
      </c>
      <c r="R54" s="39">
        <f>'Upload Sheet Pull'!T56</f>
        <v>0</v>
      </c>
      <c r="S54" s="39">
        <f>'Upload Sheet Pull'!U56</f>
        <v>0</v>
      </c>
      <c r="T54" s="39">
        <f t="shared" si="1"/>
        <v>0</v>
      </c>
    </row>
    <row r="55" spans="1:20" x14ac:dyDescent="0.4">
      <c r="A55" t="str">
        <f>'Upload Sheet Pull'!A57</f>
        <v>Budget</v>
      </c>
      <c r="B55" t="str">
        <f>'Upload Sheet Pull'!B57</f>
        <v>7078-000000</v>
      </c>
      <c r="C55">
        <f>'Upload Sheet Pull'!C57</f>
        <v>160</v>
      </c>
      <c r="D55" t="str">
        <f>'Upload Sheet Pull'!D57</f>
        <v>035</v>
      </c>
      <c r="F55" t="str">
        <f>IF('Upload Sheet Pull'!E57="","",'Upload Sheet Pull'!E57)</f>
        <v/>
      </c>
      <c r="H55" s="39">
        <f>'Upload Sheet Pull'!J57</f>
        <v>0</v>
      </c>
      <c r="I55" s="39">
        <f>'Upload Sheet Pull'!K57</f>
        <v>0</v>
      </c>
      <c r="J55" s="39">
        <f>'Upload Sheet Pull'!L57</f>
        <v>0</v>
      </c>
      <c r="K55" s="39">
        <f>'Upload Sheet Pull'!M57</f>
        <v>0</v>
      </c>
      <c r="L55" s="39">
        <f>'Upload Sheet Pull'!N57</f>
        <v>0</v>
      </c>
      <c r="M55" s="39">
        <f>'Upload Sheet Pull'!O57</f>
        <v>0</v>
      </c>
      <c r="N55" s="39">
        <f>'Upload Sheet Pull'!P57</f>
        <v>0</v>
      </c>
      <c r="O55" s="39">
        <f>'Upload Sheet Pull'!Q57</f>
        <v>0</v>
      </c>
      <c r="P55" s="39">
        <f>'Upload Sheet Pull'!R57</f>
        <v>0</v>
      </c>
      <c r="Q55" s="39">
        <f>'Upload Sheet Pull'!S57</f>
        <v>0</v>
      </c>
      <c r="R55" s="39">
        <f>'Upload Sheet Pull'!T57</f>
        <v>0</v>
      </c>
      <c r="S55" s="39">
        <f>'Upload Sheet Pull'!U57</f>
        <v>0</v>
      </c>
      <c r="T55" s="39">
        <f t="shared" si="1"/>
        <v>0</v>
      </c>
    </row>
    <row r="56" spans="1:20" x14ac:dyDescent="0.4">
      <c r="A56" t="str">
        <f>'Upload Sheet Pull'!A58</f>
        <v>Budget</v>
      </c>
      <c r="B56" t="str">
        <f>'Upload Sheet Pull'!B58</f>
        <v>7080-000000</v>
      </c>
      <c r="C56">
        <f>'Upload Sheet Pull'!C58</f>
        <v>160</v>
      </c>
      <c r="D56" t="str">
        <f>'Upload Sheet Pull'!D58</f>
        <v>035</v>
      </c>
      <c r="F56" t="str">
        <f>IF('Upload Sheet Pull'!E58="","",'Upload Sheet Pull'!E58)</f>
        <v/>
      </c>
      <c r="H56" s="39">
        <f>'Upload Sheet Pull'!J58</f>
        <v>0</v>
      </c>
      <c r="I56" s="39">
        <f>'Upload Sheet Pull'!K58</f>
        <v>0</v>
      </c>
      <c r="J56" s="39">
        <f>'Upload Sheet Pull'!L58</f>
        <v>0</v>
      </c>
      <c r="K56" s="39">
        <f>'Upload Sheet Pull'!M58</f>
        <v>0</v>
      </c>
      <c r="L56" s="39">
        <f>'Upload Sheet Pull'!N58</f>
        <v>0</v>
      </c>
      <c r="M56" s="39">
        <f>'Upload Sheet Pull'!O58</f>
        <v>0</v>
      </c>
      <c r="N56" s="39">
        <f>'Upload Sheet Pull'!P58</f>
        <v>0</v>
      </c>
      <c r="O56" s="39">
        <f>'Upload Sheet Pull'!Q58</f>
        <v>0</v>
      </c>
      <c r="P56" s="39">
        <f>'Upload Sheet Pull'!R58</f>
        <v>0</v>
      </c>
      <c r="Q56" s="39">
        <f>'Upload Sheet Pull'!S58</f>
        <v>0</v>
      </c>
      <c r="R56" s="39">
        <f>'Upload Sheet Pull'!T58</f>
        <v>0</v>
      </c>
      <c r="S56" s="39">
        <f>'Upload Sheet Pull'!U58</f>
        <v>0</v>
      </c>
      <c r="T56" s="39">
        <f t="shared" si="1"/>
        <v>0</v>
      </c>
    </row>
    <row r="57" spans="1:20" x14ac:dyDescent="0.4">
      <c r="A57" t="str">
        <f>'Upload Sheet Pull'!A59</f>
        <v>Budget</v>
      </c>
      <c r="B57" t="str">
        <f>'Upload Sheet Pull'!B59</f>
        <v>7090-000000</v>
      </c>
      <c r="C57">
        <f>'Upload Sheet Pull'!C59</f>
        <v>160</v>
      </c>
      <c r="D57" t="str">
        <f>'Upload Sheet Pull'!D59</f>
        <v>035</v>
      </c>
      <c r="F57" t="str">
        <f>IF('Upload Sheet Pull'!E59="","",'Upload Sheet Pull'!E59)</f>
        <v/>
      </c>
      <c r="H57" s="39">
        <f>'Upload Sheet Pull'!J59</f>
        <v>0</v>
      </c>
      <c r="I57" s="39">
        <f>'Upload Sheet Pull'!K59</f>
        <v>0</v>
      </c>
      <c r="J57" s="39">
        <f>'Upload Sheet Pull'!L59</f>
        <v>0</v>
      </c>
      <c r="K57" s="39">
        <f>'Upload Sheet Pull'!M59</f>
        <v>0</v>
      </c>
      <c r="L57" s="39">
        <f>'Upload Sheet Pull'!N59</f>
        <v>0</v>
      </c>
      <c r="M57" s="39">
        <f>'Upload Sheet Pull'!O59</f>
        <v>0</v>
      </c>
      <c r="N57" s="39">
        <f>'Upload Sheet Pull'!P59</f>
        <v>0</v>
      </c>
      <c r="O57" s="39">
        <f>'Upload Sheet Pull'!Q59</f>
        <v>0</v>
      </c>
      <c r="P57" s="39">
        <f>'Upload Sheet Pull'!R59</f>
        <v>0</v>
      </c>
      <c r="Q57" s="39">
        <f>'Upload Sheet Pull'!S59</f>
        <v>0</v>
      </c>
      <c r="R57" s="39">
        <f>'Upload Sheet Pull'!T59</f>
        <v>0</v>
      </c>
      <c r="S57" s="39">
        <f>'Upload Sheet Pull'!U59</f>
        <v>0</v>
      </c>
      <c r="T57" s="39">
        <f t="shared" si="1"/>
        <v>0</v>
      </c>
    </row>
    <row r="58" spans="1:20" x14ac:dyDescent="0.4">
      <c r="A58" t="str">
        <f>'Upload Sheet Pull'!A60</f>
        <v>Budget</v>
      </c>
      <c r="B58" t="str">
        <f>'Upload Sheet Pull'!B60</f>
        <v/>
      </c>
      <c r="C58">
        <f>'Upload Sheet Pull'!C60</f>
        <v>160</v>
      </c>
      <c r="D58" t="str">
        <f>'Upload Sheet Pull'!D60</f>
        <v>035</v>
      </c>
      <c r="F58" t="str">
        <f>IF('Upload Sheet Pull'!E60="","",'Upload Sheet Pull'!E60)</f>
        <v/>
      </c>
      <c r="H58" s="39">
        <f>'Upload Sheet Pull'!J60</f>
        <v>0</v>
      </c>
      <c r="I58" s="39">
        <f>'Upload Sheet Pull'!K60</f>
        <v>0</v>
      </c>
      <c r="J58" s="39">
        <f>'Upload Sheet Pull'!L60</f>
        <v>0</v>
      </c>
      <c r="K58" s="39">
        <f>'Upload Sheet Pull'!M60</f>
        <v>0</v>
      </c>
      <c r="L58" s="39">
        <f>'Upload Sheet Pull'!N60</f>
        <v>0</v>
      </c>
      <c r="M58" s="39">
        <f>'Upload Sheet Pull'!O60</f>
        <v>0</v>
      </c>
      <c r="N58" s="39">
        <f>'Upload Sheet Pull'!P60</f>
        <v>0</v>
      </c>
      <c r="O58" s="39">
        <f>'Upload Sheet Pull'!Q60</f>
        <v>0</v>
      </c>
      <c r="P58" s="39">
        <f>'Upload Sheet Pull'!R60</f>
        <v>0</v>
      </c>
      <c r="Q58" s="39">
        <f>'Upload Sheet Pull'!S60</f>
        <v>0</v>
      </c>
      <c r="R58" s="39">
        <f>'Upload Sheet Pull'!T60</f>
        <v>0</v>
      </c>
      <c r="S58" s="39">
        <f>'Upload Sheet Pull'!U60</f>
        <v>0</v>
      </c>
      <c r="T58" s="39">
        <f t="shared" si="1"/>
        <v>0</v>
      </c>
    </row>
    <row r="59" spans="1:20" x14ac:dyDescent="0.4">
      <c r="A59" t="str">
        <f>'Upload Sheet Pull'!A61</f>
        <v>Budget</v>
      </c>
      <c r="B59" t="str">
        <f>'Upload Sheet Pull'!B61</f>
        <v/>
      </c>
      <c r="C59">
        <f>'Upload Sheet Pull'!C61</f>
        <v>160</v>
      </c>
      <c r="D59" t="str">
        <f>'Upload Sheet Pull'!D61</f>
        <v>035</v>
      </c>
      <c r="F59" t="str">
        <f>IF('Upload Sheet Pull'!E61="","",'Upload Sheet Pull'!E61)</f>
        <v/>
      </c>
      <c r="H59" s="39">
        <f>'Upload Sheet Pull'!J61</f>
        <v>0</v>
      </c>
      <c r="I59" s="39">
        <f>'Upload Sheet Pull'!K61</f>
        <v>0</v>
      </c>
      <c r="J59" s="39">
        <f>'Upload Sheet Pull'!L61</f>
        <v>0</v>
      </c>
      <c r="K59" s="39">
        <f>'Upload Sheet Pull'!M61</f>
        <v>0</v>
      </c>
      <c r="L59" s="39">
        <f>'Upload Sheet Pull'!N61</f>
        <v>0</v>
      </c>
      <c r="M59" s="39">
        <f>'Upload Sheet Pull'!O61</f>
        <v>0</v>
      </c>
      <c r="N59" s="39">
        <f>'Upload Sheet Pull'!P61</f>
        <v>0</v>
      </c>
      <c r="O59" s="39">
        <f>'Upload Sheet Pull'!Q61</f>
        <v>0</v>
      </c>
      <c r="P59" s="39">
        <f>'Upload Sheet Pull'!R61</f>
        <v>0</v>
      </c>
      <c r="Q59" s="39">
        <f>'Upload Sheet Pull'!S61</f>
        <v>0</v>
      </c>
      <c r="R59" s="39">
        <f>'Upload Sheet Pull'!T61</f>
        <v>0</v>
      </c>
      <c r="S59" s="39">
        <f>'Upload Sheet Pull'!U61</f>
        <v>0</v>
      </c>
      <c r="T59" s="39">
        <f t="shared" si="1"/>
        <v>0</v>
      </c>
    </row>
    <row r="60" spans="1:20" x14ac:dyDescent="0.4">
      <c r="A60" t="str">
        <f>'Upload Sheet Pull'!A62</f>
        <v>Budget</v>
      </c>
      <c r="B60" t="str">
        <f>'Upload Sheet Pull'!B62</f>
        <v/>
      </c>
      <c r="C60">
        <f>'Upload Sheet Pull'!C62</f>
        <v>160</v>
      </c>
      <c r="D60" t="str">
        <f>'Upload Sheet Pull'!D62</f>
        <v>035</v>
      </c>
      <c r="F60" t="str">
        <f>IF('Upload Sheet Pull'!E62="","",'Upload Sheet Pull'!E62)</f>
        <v/>
      </c>
      <c r="H60" s="39">
        <f>'Upload Sheet Pull'!J62</f>
        <v>0</v>
      </c>
      <c r="I60" s="39">
        <f>'Upload Sheet Pull'!K62</f>
        <v>0</v>
      </c>
      <c r="J60" s="39">
        <f>'Upload Sheet Pull'!L62</f>
        <v>0</v>
      </c>
      <c r="K60" s="39">
        <f>'Upload Sheet Pull'!M62</f>
        <v>0</v>
      </c>
      <c r="L60" s="39">
        <f>'Upload Sheet Pull'!N62</f>
        <v>0</v>
      </c>
      <c r="M60" s="39">
        <f>'Upload Sheet Pull'!O62</f>
        <v>0</v>
      </c>
      <c r="N60" s="39">
        <f>'Upload Sheet Pull'!P62</f>
        <v>0</v>
      </c>
      <c r="O60" s="39">
        <f>'Upload Sheet Pull'!Q62</f>
        <v>0</v>
      </c>
      <c r="P60" s="39">
        <f>'Upload Sheet Pull'!R62</f>
        <v>0</v>
      </c>
      <c r="Q60" s="39">
        <f>'Upload Sheet Pull'!S62</f>
        <v>0</v>
      </c>
      <c r="R60" s="39">
        <f>'Upload Sheet Pull'!T62</f>
        <v>0</v>
      </c>
      <c r="S60" s="39">
        <f>'Upload Sheet Pull'!U62</f>
        <v>0</v>
      </c>
      <c r="T60" s="39">
        <f t="shared" si="1"/>
        <v>0</v>
      </c>
    </row>
    <row r="61" spans="1:20" x14ac:dyDescent="0.4">
      <c r="A61" t="str">
        <f>'Upload Sheet Pull'!A63</f>
        <v>Budget</v>
      </c>
      <c r="B61" t="str">
        <f>'Upload Sheet Pull'!B63</f>
        <v>6025-000000</v>
      </c>
      <c r="C61">
        <f>'Upload Sheet Pull'!C63</f>
        <v>200</v>
      </c>
      <c r="D61" t="str">
        <f>'Upload Sheet Pull'!D63</f>
        <v>035</v>
      </c>
      <c r="F61" t="str">
        <f>IF('Upload Sheet Pull'!E63="","",'Upload Sheet Pull'!E63)</f>
        <v/>
      </c>
      <c r="H61" s="39">
        <f>'Upload Sheet Pull'!J63</f>
        <v>0</v>
      </c>
      <c r="I61" s="39">
        <f>'Upload Sheet Pull'!K63</f>
        <v>0</v>
      </c>
      <c r="J61" s="39">
        <f>'Upload Sheet Pull'!L63</f>
        <v>0</v>
      </c>
      <c r="K61" s="39">
        <f>'Upload Sheet Pull'!M63</f>
        <v>0</v>
      </c>
      <c r="L61" s="39">
        <f>'Upload Sheet Pull'!N63</f>
        <v>0</v>
      </c>
      <c r="M61" s="39">
        <f>'Upload Sheet Pull'!O63</f>
        <v>0</v>
      </c>
      <c r="N61" s="39">
        <f>'Upload Sheet Pull'!P63</f>
        <v>0</v>
      </c>
      <c r="O61" s="39">
        <f>'Upload Sheet Pull'!Q63</f>
        <v>0</v>
      </c>
      <c r="P61" s="39">
        <f>'Upload Sheet Pull'!R63</f>
        <v>0</v>
      </c>
      <c r="Q61" s="39">
        <f>'Upload Sheet Pull'!S63</f>
        <v>0</v>
      </c>
      <c r="R61" s="39">
        <f>'Upload Sheet Pull'!T63</f>
        <v>0</v>
      </c>
      <c r="S61" s="39">
        <f>'Upload Sheet Pull'!U63</f>
        <v>0</v>
      </c>
      <c r="T61" s="39">
        <f t="shared" si="0"/>
        <v>0</v>
      </c>
    </row>
    <row r="62" spans="1:20" x14ac:dyDescent="0.4">
      <c r="A62" t="str">
        <f>'Upload Sheet Pull'!A64</f>
        <v>Budget</v>
      </c>
      <c r="B62" t="str">
        <f>'Upload Sheet Pull'!B64</f>
        <v>6010-000000</v>
      </c>
      <c r="C62">
        <f>'Upload Sheet Pull'!C64</f>
        <v>200</v>
      </c>
      <c r="D62" t="str">
        <f>'Upload Sheet Pull'!D64</f>
        <v>035</v>
      </c>
      <c r="F62" t="str">
        <f>IF('Upload Sheet Pull'!E64="","",'Upload Sheet Pull'!E64)</f>
        <v/>
      </c>
      <c r="H62" s="39">
        <f>'Upload Sheet Pull'!J64</f>
        <v>0</v>
      </c>
      <c r="I62" s="39">
        <f>'Upload Sheet Pull'!K64</f>
        <v>0</v>
      </c>
      <c r="J62" s="39">
        <f>'Upload Sheet Pull'!L64</f>
        <v>0</v>
      </c>
      <c r="K62" s="39">
        <f>'Upload Sheet Pull'!M64</f>
        <v>0</v>
      </c>
      <c r="L62" s="39">
        <f>'Upload Sheet Pull'!N64</f>
        <v>0</v>
      </c>
      <c r="M62" s="39">
        <f>'Upload Sheet Pull'!O64</f>
        <v>0</v>
      </c>
      <c r="N62" s="39">
        <f>'Upload Sheet Pull'!P64</f>
        <v>0</v>
      </c>
      <c r="O62" s="39">
        <f>'Upload Sheet Pull'!Q64</f>
        <v>0</v>
      </c>
      <c r="P62" s="39">
        <f>'Upload Sheet Pull'!R64</f>
        <v>0</v>
      </c>
      <c r="Q62" s="39">
        <f>'Upload Sheet Pull'!S64</f>
        <v>0</v>
      </c>
      <c r="R62" s="39">
        <f>'Upload Sheet Pull'!T64</f>
        <v>0</v>
      </c>
      <c r="S62" s="39">
        <f>'Upload Sheet Pull'!U64</f>
        <v>0</v>
      </c>
      <c r="T62" s="39">
        <f t="shared" si="0"/>
        <v>0</v>
      </c>
    </row>
    <row r="63" spans="1:20" x14ac:dyDescent="0.4">
      <c r="A63" t="str">
        <f>'Upload Sheet Pull'!A65</f>
        <v>Budget</v>
      </c>
      <c r="B63" t="str">
        <f>'Upload Sheet Pull'!B65</f>
        <v>6050-000000</v>
      </c>
      <c r="C63">
        <f>'Upload Sheet Pull'!C65</f>
        <v>200</v>
      </c>
      <c r="D63" t="str">
        <f>'Upload Sheet Pull'!D65</f>
        <v>035</v>
      </c>
      <c r="F63" t="str">
        <f>IF('Upload Sheet Pull'!E65="","",'Upload Sheet Pull'!E65)</f>
        <v/>
      </c>
      <c r="H63" s="39">
        <f>'Upload Sheet Pull'!J65</f>
        <v>0</v>
      </c>
      <c r="I63" s="39">
        <f>'Upload Sheet Pull'!K65</f>
        <v>0</v>
      </c>
      <c r="J63" s="39">
        <f>'Upload Sheet Pull'!L65</f>
        <v>0</v>
      </c>
      <c r="K63" s="39">
        <f>'Upload Sheet Pull'!M65</f>
        <v>0</v>
      </c>
      <c r="L63" s="39">
        <f>'Upload Sheet Pull'!N65</f>
        <v>0</v>
      </c>
      <c r="M63" s="39">
        <f>'Upload Sheet Pull'!O65</f>
        <v>0</v>
      </c>
      <c r="N63" s="39">
        <f>'Upload Sheet Pull'!P65</f>
        <v>0</v>
      </c>
      <c r="O63" s="39">
        <f>'Upload Sheet Pull'!Q65</f>
        <v>0</v>
      </c>
      <c r="P63" s="39">
        <f>'Upload Sheet Pull'!R65</f>
        <v>0</v>
      </c>
      <c r="Q63" s="39">
        <f>'Upload Sheet Pull'!S65</f>
        <v>0</v>
      </c>
      <c r="R63" s="39">
        <f>'Upload Sheet Pull'!T65</f>
        <v>0</v>
      </c>
      <c r="S63" s="39">
        <f>'Upload Sheet Pull'!U65</f>
        <v>0</v>
      </c>
      <c r="T63" s="39">
        <f t="shared" si="0"/>
        <v>0</v>
      </c>
    </row>
    <row r="64" spans="1:20" x14ac:dyDescent="0.4">
      <c r="A64" t="str">
        <f>'Upload Sheet Pull'!A66</f>
        <v>Budget</v>
      </c>
      <c r="B64" t="str">
        <f>'Upload Sheet Pull'!B66</f>
        <v>6055-000000</v>
      </c>
      <c r="C64">
        <f>'Upload Sheet Pull'!C66</f>
        <v>200</v>
      </c>
      <c r="D64" t="str">
        <f>'Upload Sheet Pull'!D66</f>
        <v>035</v>
      </c>
      <c r="F64" t="str">
        <f>IF('Upload Sheet Pull'!E66="","",'Upload Sheet Pull'!E66)</f>
        <v/>
      </c>
      <c r="H64" s="39">
        <f>'Upload Sheet Pull'!J66</f>
        <v>0</v>
      </c>
      <c r="I64" s="39">
        <f>'Upload Sheet Pull'!K66</f>
        <v>0</v>
      </c>
      <c r="J64" s="39">
        <f>'Upload Sheet Pull'!L66</f>
        <v>0</v>
      </c>
      <c r="K64" s="39">
        <f>'Upload Sheet Pull'!M66</f>
        <v>0</v>
      </c>
      <c r="L64" s="39">
        <f>'Upload Sheet Pull'!N66</f>
        <v>0</v>
      </c>
      <c r="M64" s="39">
        <f>'Upload Sheet Pull'!O66</f>
        <v>0</v>
      </c>
      <c r="N64" s="39">
        <f>'Upload Sheet Pull'!P66</f>
        <v>0</v>
      </c>
      <c r="O64" s="39">
        <f>'Upload Sheet Pull'!Q66</f>
        <v>0</v>
      </c>
      <c r="P64" s="39">
        <f>'Upload Sheet Pull'!R66</f>
        <v>0</v>
      </c>
      <c r="Q64" s="39">
        <f>'Upload Sheet Pull'!S66</f>
        <v>0</v>
      </c>
      <c r="R64" s="39">
        <f>'Upload Sheet Pull'!T66</f>
        <v>0</v>
      </c>
      <c r="S64" s="39">
        <f>'Upload Sheet Pull'!U66</f>
        <v>0</v>
      </c>
      <c r="T64" s="39">
        <f t="shared" si="0"/>
        <v>0</v>
      </c>
    </row>
    <row r="65" spans="1:20" x14ac:dyDescent="0.4">
      <c r="A65" t="str">
        <f>'Upload Sheet Pull'!A67</f>
        <v>Budget</v>
      </c>
      <c r="B65" t="str">
        <f>'Upload Sheet Pull'!B67</f>
        <v>6060-000000</v>
      </c>
      <c r="C65">
        <f>'Upload Sheet Pull'!C67</f>
        <v>200</v>
      </c>
      <c r="D65" t="str">
        <f>'Upload Sheet Pull'!D67</f>
        <v>035</v>
      </c>
      <c r="F65" t="str">
        <f>IF('Upload Sheet Pull'!E67="","",'Upload Sheet Pull'!E67)</f>
        <v/>
      </c>
      <c r="H65" s="39">
        <f>'Upload Sheet Pull'!J67</f>
        <v>0</v>
      </c>
      <c r="I65" s="39">
        <f>'Upload Sheet Pull'!K67</f>
        <v>0</v>
      </c>
      <c r="J65" s="39">
        <f>'Upload Sheet Pull'!L67</f>
        <v>0</v>
      </c>
      <c r="K65" s="39">
        <f>'Upload Sheet Pull'!M67</f>
        <v>0</v>
      </c>
      <c r="L65" s="39">
        <f>'Upload Sheet Pull'!N67</f>
        <v>0</v>
      </c>
      <c r="M65" s="39">
        <f>'Upload Sheet Pull'!O67</f>
        <v>0</v>
      </c>
      <c r="N65" s="39">
        <f>'Upload Sheet Pull'!P67</f>
        <v>0</v>
      </c>
      <c r="O65" s="39">
        <f>'Upload Sheet Pull'!Q67</f>
        <v>0</v>
      </c>
      <c r="P65" s="39">
        <f>'Upload Sheet Pull'!R67</f>
        <v>0</v>
      </c>
      <c r="Q65" s="39">
        <f>'Upload Sheet Pull'!S67</f>
        <v>0</v>
      </c>
      <c r="R65" s="39">
        <f>'Upload Sheet Pull'!T67</f>
        <v>0</v>
      </c>
      <c r="S65" s="39">
        <f>'Upload Sheet Pull'!U67</f>
        <v>0</v>
      </c>
      <c r="T65" s="39">
        <f t="shared" si="0"/>
        <v>0</v>
      </c>
    </row>
    <row r="66" spans="1:20" x14ac:dyDescent="0.4">
      <c r="A66" t="str">
        <f>'Upload Sheet Pull'!A68</f>
        <v>Budget</v>
      </c>
      <c r="B66" t="str">
        <f>'Upload Sheet Pull'!B68</f>
        <v>6020-000000</v>
      </c>
      <c r="C66">
        <f>'Upload Sheet Pull'!C68</f>
        <v>200</v>
      </c>
      <c r="D66" t="str">
        <f>'Upload Sheet Pull'!D68</f>
        <v>035</v>
      </c>
      <c r="F66" t="str">
        <f>IF('Upload Sheet Pull'!E68="","",'Upload Sheet Pull'!E68)</f>
        <v/>
      </c>
      <c r="H66" s="39">
        <f>'Upload Sheet Pull'!J68</f>
        <v>0</v>
      </c>
      <c r="I66" s="39">
        <f>'Upload Sheet Pull'!K68</f>
        <v>0</v>
      </c>
      <c r="J66" s="39">
        <f>'Upload Sheet Pull'!L68</f>
        <v>0</v>
      </c>
      <c r="K66" s="39">
        <f>'Upload Sheet Pull'!M68</f>
        <v>0</v>
      </c>
      <c r="L66" s="39">
        <f>'Upload Sheet Pull'!N68</f>
        <v>0</v>
      </c>
      <c r="M66" s="39">
        <f>'Upload Sheet Pull'!O68</f>
        <v>0</v>
      </c>
      <c r="N66" s="39">
        <f>'Upload Sheet Pull'!P68</f>
        <v>0</v>
      </c>
      <c r="O66" s="39">
        <f>'Upload Sheet Pull'!Q68</f>
        <v>0</v>
      </c>
      <c r="P66" s="39">
        <f>'Upload Sheet Pull'!R68</f>
        <v>0</v>
      </c>
      <c r="Q66" s="39">
        <f>'Upload Sheet Pull'!S68</f>
        <v>0</v>
      </c>
      <c r="R66" s="39">
        <f>'Upload Sheet Pull'!T68</f>
        <v>0</v>
      </c>
      <c r="S66" s="39">
        <f>'Upload Sheet Pull'!U68</f>
        <v>0</v>
      </c>
      <c r="T66" s="39">
        <f t="shared" si="0"/>
        <v>0</v>
      </c>
    </row>
    <row r="67" spans="1:20" x14ac:dyDescent="0.4">
      <c r="A67" t="str">
        <f>'Upload Sheet Pull'!A69</f>
        <v>Budget</v>
      </c>
      <c r="B67" t="str">
        <f>'Upload Sheet Pull'!B69</f>
        <v>6030-000000</v>
      </c>
      <c r="C67">
        <f>'Upload Sheet Pull'!C69</f>
        <v>200</v>
      </c>
      <c r="D67" t="str">
        <f>'Upload Sheet Pull'!D69</f>
        <v>035</v>
      </c>
      <c r="F67" t="str">
        <f>IF('Upload Sheet Pull'!E69="","",'Upload Sheet Pull'!E69)</f>
        <v/>
      </c>
      <c r="H67" s="39">
        <f>'Upload Sheet Pull'!J69</f>
        <v>0</v>
      </c>
      <c r="I67" s="39">
        <f>'Upload Sheet Pull'!K69</f>
        <v>0</v>
      </c>
      <c r="J67" s="39">
        <f>'Upload Sheet Pull'!L69</f>
        <v>0</v>
      </c>
      <c r="K67" s="39">
        <f>'Upload Sheet Pull'!M69</f>
        <v>0</v>
      </c>
      <c r="L67" s="39">
        <f>'Upload Sheet Pull'!N69</f>
        <v>0</v>
      </c>
      <c r="M67" s="39">
        <f>'Upload Sheet Pull'!O69</f>
        <v>0</v>
      </c>
      <c r="N67" s="39">
        <f>'Upload Sheet Pull'!P69</f>
        <v>0</v>
      </c>
      <c r="O67" s="39">
        <f>'Upload Sheet Pull'!Q69</f>
        <v>0</v>
      </c>
      <c r="P67" s="39">
        <f>'Upload Sheet Pull'!R69</f>
        <v>0</v>
      </c>
      <c r="Q67" s="39">
        <f>'Upload Sheet Pull'!S69</f>
        <v>0</v>
      </c>
      <c r="R67" s="39">
        <f>'Upload Sheet Pull'!T69</f>
        <v>0</v>
      </c>
      <c r="S67" s="39">
        <f>'Upload Sheet Pull'!U69</f>
        <v>0</v>
      </c>
      <c r="T67" s="39">
        <f t="shared" si="0"/>
        <v>0</v>
      </c>
    </row>
    <row r="68" spans="1:20" x14ac:dyDescent="0.4">
      <c r="A68" t="str">
        <f>'Upload Sheet Pull'!A70</f>
        <v>Budget</v>
      </c>
      <c r="B68" t="str">
        <f>'Upload Sheet Pull'!B70</f>
        <v>6035-000000</v>
      </c>
      <c r="C68">
        <f>'Upload Sheet Pull'!C70</f>
        <v>200</v>
      </c>
      <c r="D68" t="str">
        <f>'Upload Sheet Pull'!D70</f>
        <v>035</v>
      </c>
      <c r="F68" t="str">
        <f>IF('Upload Sheet Pull'!E70="","",'Upload Sheet Pull'!E70)</f>
        <v/>
      </c>
      <c r="H68" s="39">
        <f>'Upload Sheet Pull'!J70</f>
        <v>0</v>
      </c>
      <c r="I68" s="39">
        <f>'Upload Sheet Pull'!K70</f>
        <v>0</v>
      </c>
      <c r="J68" s="39">
        <f>'Upload Sheet Pull'!L70</f>
        <v>0</v>
      </c>
      <c r="K68" s="39">
        <f>'Upload Sheet Pull'!M70</f>
        <v>0</v>
      </c>
      <c r="L68" s="39">
        <f>'Upload Sheet Pull'!N70</f>
        <v>0</v>
      </c>
      <c r="M68" s="39">
        <f>'Upload Sheet Pull'!O70</f>
        <v>0</v>
      </c>
      <c r="N68" s="39">
        <f>'Upload Sheet Pull'!P70</f>
        <v>0</v>
      </c>
      <c r="O68" s="39">
        <f>'Upload Sheet Pull'!Q70</f>
        <v>0</v>
      </c>
      <c r="P68" s="39">
        <f>'Upload Sheet Pull'!R70</f>
        <v>0</v>
      </c>
      <c r="Q68" s="39">
        <f>'Upload Sheet Pull'!S70</f>
        <v>0</v>
      </c>
      <c r="R68" s="39">
        <f>'Upload Sheet Pull'!T70</f>
        <v>0</v>
      </c>
      <c r="S68" s="39">
        <f>'Upload Sheet Pull'!U70</f>
        <v>0</v>
      </c>
      <c r="T68" s="39">
        <f t="shared" si="0"/>
        <v>0</v>
      </c>
    </row>
    <row r="69" spans="1:20" x14ac:dyDescent="0.4">
      <c r="A69" t="str">
        <f>'Upload Sheet Pull'!A71</f>
        <v>Budget</v>
      </c>
      <c r="B69" t="str">
        <f>'Upload Sheet Pull'!B71</f>
        <v>6040-000000</v>
      </c>
      <c r="C69">
        <f>'Upload Sheet Pull'!C71</f>
        <v>200</v>
      </c>
      <c r="D69" t="str">
        <f>'Upload Sheet Pull'!D71</f>
        <v>035</v>
      </c>
      <c r="F69" t="str">
        <f>IF('Upload Sheet Pull'!E71="","",'Upload Sheet Pull'!E71)</f>
        <v/>
      </c>
      <c r="H69" s="39">
        <f>'Upload Sheet Pull'!J71</f>
        <v>0</v>
      </c>
      <c r="I69" s="39">
        <f>'Upload Sheet Pull'!K71</f>
        <v>0</v>
      </c>
      <c r="J69" s="39">
        <f>'Upload Sheet Pull'!L71</f>
        <v>0</v>
      </c>
      <c r="K69" s="39">
        <f>'Upload Sheet Pull'!M71</f>
        <v>0</v>
      </c>
      <c r="L69" s="39">
        <f>'Upload Sheet Pull'!N71</f>
        <v>0</v>
      </c>
      <c r="M69" s="39">
        <f>'Upload Sheet Pull'!O71</f>
        <v>0</v>
      </c>
      <c r="N69" s="39">
        <f>'Upload Sheet Pull'!P71</f>
        <v>0</v>
      </c>
      <c r="O69" s="39">
        <f>'Upload Sheet Pull'!Q71</f>
        <v>0</v>
      </c>
      <c r="P69" s="39">
        <f>'Upload Sheet Pull'!R71</f>
        <v>0</v>
      </c>
      <c r="Q69" s="39">
        <f>'Upload Sheet Pull'!S71</f>
        <v>0</v>
      </c>
      <c r="R69" s="39">
        <f>'Upload Sheet Pull'!T71</f>
        <v>0</v>
      </c>
      <c r="S69" s="39">
        <f>'Upload Sheet Pull'!U71</f>
        <v>0</v>
      </c>
      <c r="T69" s="39">
        <f t="shared" si="0"/>
        <v>0</v>
      </c>
    </row>
    <row r="70" spans="1:20" x14ac:dyDescent="0.4">
      <c r="A70" t="str">
        <f>'Upload Sheet Pull'!A72</f>
        <v>Budget</v>
      </c>
      <c r="B70" t="str">
        <f>'Upload Sheet Pull'!B72</f>
        <v>7008-000000</v>
      </c>
      <c r="C70">
        <f>'Upload Sheet Pull'!C72</f>
        <v>200</v>
      </c>
      <c r="D70" t="str">
        <f>'Upload Sheet Pull'!D72</f>
        <v>035</v>
      </c>
      <c r="F70" t="str">
        <f>IF('Upload Sheet Pull'!E72="","",'Upload Sheet Pull'!E72)</f>
        <v/>
      </c>
      <c r="H70" s="39">
        <f>'Upload Sheet Pull'!J72</f>
        <v>0</v>
      </c>
      <c r="I70" s="39">
        <f>'Upload Sheet Pull'!K72</f>
        <v>0</v>
      </c>
      <c r="J70" s="39">
        <f>'Upload Sheet Pull'!L72</f>
        <v>0</v>
      </c>
      <c r="K70" s="39">
        <f>'Upload Sheet Pull'!M72</f>
        <v>0</v>
      </c>
      <c r="L70" s="39">
        <f>'Upload Sheet Pull'!N72</f>
        <v>0</v>
      </c>
      <c r="M70" s="39">
        <f>'Upload Sheet Pull'!O72</f>
        <v>0</v>
      </c>
      <c r="N70" s="39">
        <f>'Upload Sheet Pull'!P72</f>
        <v>0</v>
      </c>
      <c r="O70" s="39">
        <f>'Upload Sheet Pull'!Q72</f>
        <v>0</v>
      </c>
      <c r="P70" s="39">
        <f>'Upload Sheet Pull'!R72</f>
        <v>0</v>
      </c>
      <c r="Q70" s="39">
        <f>'Upload Sheet Pull'!S72</f>
        <v>0</v>
      </c>
      <c r="R70" s="39">
        <f>'Upload Sheet Pull'!T72</f>
        <v>0</v>
      </c>
      <c r="S70" s="39">
        <f>'Upload Sheet Pull'!U72</f>
        <v>0</v>
      </c>
      <c r="T70" s="39">
        <f t="shared" si="0"/>
        <v>0</v>
      </c>
    </row>
    <row r="71" spans="1:20" x14ac:dyDescent="0.4">
      <c r="A71" t="str">
        <f>'Upload Sheet Pull'!A73</f>
        <v>Budget</v>
      </c>
      <c r="B71" t="str">
        <f>'Upload Sheet Pull'!B73</f>
        <v>7010-000000</v>
      </c>
      <c r="C71">
        <f>'Upload Sheet Pull'!C73</f>
        <v>200</v>
      </c>
      <c r="D71" t="str">
        <f>'Upload Sheet Pull'!D73</f>
        <v>035</v>
      </c>
      <c r="F71" t="str">
        <f>IF('Upload Sheet Pull'!E73="","",'Upload Sheet Pull'!E73)</f>
        <v/>
      </c>
      <c r="H71" s="39">
        <f>'Upload Sheet Pull'!J73</f>
        <v>0</v>
      </c>
      <c r="I71" s="39">
        <f>'Upload Sheet Pull'!K73</f>
        <v>0</v>
      </c>
      <c r="J71" s="39">
        <f>'Upload Sheet Pull'!L73</f>
        <v>0</v>
      </c>
      <c r="K71" s="39">
        <f>'Upload Sheet Pull'!M73</f>
        <v>0</v>
      </c>
      <c r="L71" s="39">
        <f>'Upload Sheet Pull'!N73</f>
        <v>0</v>
      </c>
      <c r="M71" s="39">
        <f>'Upload Sheet Pull'!O73</f>
        <v>0</v>
      </c>
      <c r="N71" s="39">
        <f>'Upload Sheet Pull'!P73</f>
        <v>0</v>
      </c>
      <c r="O71" s="39">
        <f>'Upload Sheet Pull'!Q73</f>
        <v>0</v>
      </c>
      <c r="P71" s="39">
        <f>'Upload Sheet Pull'!R73</f>
        <v>0</v>
      </c>
      <c r="Q71" s="39">
        <f>'Upload Sheet Pull'!S73</f>
        <v>0</v>
      </c>
      <c r="R71" s="39">
        <f>'Upload Sheet Pull'!T73</f>
        <v>0</v>
      </c>
      <c r="S71" s="39">
        <f>'Upload Sheet Pull'!U73</f>
        <v>0</v>
      </c>
      <c r="T71" s="39">
        <f t="shared" si="0"/>
        <v>0</v>
      </c>
    </row>
    <row r="72" spans="1:20" x14ac:dyDescent="0.4">
      <c r="A72" t="str">
        <f>'Upload Sheet Pull'!A74</f>
        <v>Budget</v>
      </c>
      <c r="B72" t="str">
        <f>'Upload Sheet Pull'!B74</f>
        <v>7012-000000</v>
      </c>
      <c r="C72">
        <f>'Upload Sheet Pull'!C74</f>
        <v>200</v>
      </c>
      <c r="D72" t="str">
        <f>'Upload Sheet Pull'!D74</f>
        <v>035</v>
      </c>
      <c r="F72" t="str">
        <f>IF('Upload Sheet Pull'!E74="","",'Upload Sheet Pull'!E74)</f>
        <v/>
      </c>
      <c r="H72" s="39">
        <f>'Upload Sheet Pull'!J74</f>
        <v>0</v>
      </c>
      <c r="I72" s="39">
        <f>'Upload Sheet Pull'!K74</f>
        <v>0</v>
      </c>
      <c r="J72" s="39">
        <f>'Upload Sheet Pull'!L74</f>
        <v>0</v>
      </c>
      <c r="K72" s="39">
        <f>'Upload Sheet Pull'!M74</f>
        <v>0</v>
      </c>
      <c r="L72" s="39">
        <f>'Upload Sheet Pull'!N74</f>
        <v>0</v>
      </c>
      <c r="M72" s="39">
        <f>'Upload Sheet Pull'!O74</f>
        <v>0</v>
      </c>
      <c r="N72" s="39">
        <f>'Upload Sheet Pull'!P74</f>
        <v>0</v>
      </c>
      <c r="O72" s="39">
        <f>'Upload Sheet Pull'!Q74</f>
        <v>0</v>
      </c>
      <c r="P72" s="39">
        <f>'Upload Sheet Pull'!R74</f>
        <v>0</v>
      </c>
      <c r="Q72" s="39">
        <f>'Upload Sheet Pull'!S74</f>
        <v>0</v>
      </c>
      <c r="R72" s="39">
        <f>'Upload Sheet Pull'!T74</f>
        <v>0</v>
      </c>
      <c r="S72" s="39">
        <f>'Upload Sheet Pull'!U74</f>
        <v>0</v>
      </c>
      <c r="T72" s="39">
        <f t="shared" si="0"/>
        <v>0</v>
      </c>
    </row>
    <row r="73" spans="1:20" x14ac:dyDescent="0.4">
      <c r="A73" t="str">
        <f>'Upload Sheet Pull'!A75</f>
        <v>Budget</v>
      </c>
      <c r="B73" t="str">
        <f>'Upload Sheet Pull'!B75</f>
        <v>7014-000000</v>
      </c>
      <c r="C73">
        <f>'Upload Sheet Pull'!C75</f>
        <v>200</v>
      </c>
      <c r="D73" t="str">
        <f>'Upload Sheet Pull'!D75</f>
        <v>035</v>
      </c>
      <c r="F73" t="str">
        <f>IF('Upload Sheet Pull'!E75="","",'Upload Sheet Pull'!E75)</f>
        <v/>
      </c>
      <c r="H73" s="39">
        <f>'Upload Sheet Pull'!J75</f>
        <v>0</v>
      </c>
      <c r="I73" s="39">
        <f>'Upload Sheet Pull'!K75</f>
        <v>0</v>
      </c>
      <c r="J73" s="39">
        <f>'Upload Sheet Pull'!L75</f>
        <v>0</v>
      </c>
      <c r="K73" s="39">
        <f>'Upload Sheet Pull'!M75</f>
        <v>0</v>
      </c>
      <c r="L73" s="39">
        <f>'Upload Sheet Pull'!N75</f>
        <v>0</v>
      </c>
      <c r="M73" s="39">
        <f>'Upload Sheet Pull'!O75</f>
        <v>0</v>
      </c>
      <c r="N73" s="39">
        <f>'Upload Sheet Pull'!P75</f>
        <v>0</v>
      </c>
      <c r="O73" s="39">
        <f>'Upload Sheet Pull'!Q75</f>
        <v>0</v>
      </c>
      <c r="P73" s="39">
        <f>'Upload Sheet Pull'!R75</f>
        <v>0</v>
      </c>
      <c r="Q73" s="39">
        <f>'Upload Sheet Pull'!S75</f>
        <v>0</v>
      </c>
      <c r="R73" s="39">
        <f>'Upload Sheet Pull'!T75</f>
        <v>0</v>
      </c>
      <c r="S73" s="39">
        <f>'Upload Sheet Pull'!U75</f>
        <v>0</v>
      </c>
      <c r="T73" s="39">
        <f t="shared" si="0"/>
        <v>0</v>
      </c>
    </row>
    <row r="74" spans="1:20" x14ac:dyDescent="0.4">
      <c r="A74" t="str">
        <f>'Upload Sheet Pull'!A76</f>
        <v>Budget</v>
      </c>
      <c r="B74" t="str">
        <f>'Upload Sheet Pull'!B76</f>
        <v>7016-000000</v>
      </c>
      <c r="C74">
        <f>'Upload Sheet Pull'!C76</f>
        <v>200</v>
      </c>
      <c r="D74" t="str">
        <f>'Upload Sheet Pull'!D76</f>
        <v>035</v>
      </c>
      <c r="F74" t="str">
        <f>IF('Upload Sheet Pull'!E76="","",'Upload Sheet Pull'!E76)</f>
        <v/>
      </c>
      <c r="H74" s="39">
        <f>'Upload Sheet Pull'!J76</f>
        <v>0</v>
      </c>
      <c r="I74" s="39">
        <f>'Upload Sheet Pull'!K76</f>
        <v>0</v>
      </c>
      <c r="J74" s="39">
        <f>'Upload Sheet Pull'!L76</f>
        <v>0</v>
      </c>
      <c r="K74" s="39">
        <f>'Upload Sheet Pull'!M76</f>
        <v>0</v>
      </c>
      <c r="L74" s="39">
        <f>'Upload Sheet Pull'!N76</f>
        <v>0</v>
      </c>
      <c r="M74" s="39">
        <f>'Upload Sheet Pull'!O76</f>
        <v>0</v>
      </c>
      <c r="N74" s="39">
        <f>'Upload Sheet Pull'!P76</f>
        <v>0</v>
      </c>
      <c r="O74" s="39">
        <f>'Upload Sheet Pull'!Q76</f>
        <v>0</v>
      </c>
      <c r="P74" s="39">
        <f>'Upload Sheet Pull'!R76</f>
        <v>0</v>
      </c>
      <c r="Q74" s="39">
        <f>'Upload Sheet Pull'!S76</f>
        <v>0</v>
      </c>
      <c r="R74" s="39">
        <f>'Upload Sheet Pull'!T76</f>
        <v>0</v>
      </c>
      <c r="S74" s="39">
        <f>'Upload Sheet Pull'!U76</f>
        <v>0</v>
      </c>
      <c r="T74" s="39">
        <f t="shared" si="0"/>
        <v>0</v>
      </c>
    </row>
    <row r="75" spans="1:20" x14ac:dyDescent="0.4">
      <c r="A75" t="str">
        <f>'Upload Sheet Pull'!A77</f>
        <v>Budget</v>
      </c>
      <c r="B75" t="str">
        <f>'Upload Sheet Pull'!B77</f>
        <v>7018-000000</v>
      </c>
      <c r="C75">
        <f>'Upload Sheet Pull'!C77</f>
        <v>200</v>
      </c>
      <c r="D75" t="str">
        <f>'Upload Sheet Pull'!D77</f>
        <v>035</v>
      </c>
      <c r="F75" t="str">
        <f>IF('Upload Sheet Pull'!E77="","",'Upload Sheet Pull'!E77)</f>
        <v/>
      </c>
      <c r="H75" s="39">
        <f>'Upload Sheet Pull'!J77</f>
        <v>0</v>
      </c>
      <c r="I75" s="39">
        <f>'Upload Sheet Pull'!K77</f>
        <v>0</v>
      </c>
      <c r="J75" s="39">
        <f>'Upload Sheet Pull'!L77</f>
        <v>0</v>
      </c>
      <c r="K75" s="39">
        <f>'Upload Sheet Pull'!M77</f>
        <v>0</v>
      </c>
      <c r="L75" s="39">
        <f>'Upload Sheet Pull'!N77</f>
        <v>0</v>
      </c>
      <c r="M75" s="39">
        <f>'Upload Sheet Pull'!O77</f>
        <v>0</v>
      </c>
      <c r="N75" s="39">
        <f>'Upload Sheet Pull'!P77</f>
        <v>0</v>
      </c>
      <c r="O75" s="39">
        <f>'Upload Sheet Pull'!Q77</f>
        <v>0</v>
      </c>
      <c r="P75" s="39">
        <f>'Upload Sheet Pull'!R77</f>
        <v>0</v>
      </c>
      <c r="Q75" s="39">
        <f>'Upload Sheet Pull'!S77</f>
        <v>0</v>
      </c>
      <c r="R75" s="39">
        <f>'Upload Sheet Pull'!T77</f>
        <v>0</v>
      </c>
      <c r="S75" s="39">
        <f>'Upload Sheet Pull'!U77</f>
        <v>0</v>
      </c>
      <c r="T75" s="39">
        <f t="shared" si="0"/>
        <v>0</v>
      </c>
    </row>
    <row r="76" spans="1:20" x14ac:dyDescent="0.4">
      <c r="A76" t="str">
        <f>'Upload Sheet Pull'!A78</f>
        <v>Budget</v>
      </c>
      <c r="B76" t="str">
        <f>'Upload Sheet Pull'!B78</f>
        <v>7022-000000</v>
      </c>
      <c r="C76">
        <f>'Upload Sheet Pull'!C78</f>
        <v>200</v>
      </c>
      <c r="D76" t="str">
        <f>'Upload Sheet Pull'!D78</f>
        <v>035</v>
      </c>
      <c r="F76" t="str">
        <f>IF('Upload Sheet Pull'!E78="","",'Upload Sheet Pull'!E78)</f>
        <v/>
      </c>
      <c r="H76" s="39">
        <f>'Upload Sheet Pull'!J78</f>
        <v>0</v>
      </c>
      <c r="I76" s="39">
        <f>'Upload Sheet Pull'!K78</f>
        <v>0</v>
      </c>
      <c r="J76" s="39">
        <f>'Upload Sheet Pull'!L78</f>
        <v>0</v>
      </c>
      <c r="K76" s="39">
        <f>'Upload Sheet Pull'!M78</f>
        <v>0</v>
      </c>
      <c r="L76" s="39">
        <f>'Upload Sheet Pull'!N78</f>
        <v>0</v>
      </c>
      <c r="M76" s="39">
        <f>'Upload Sheet Pull'!O78</f>
        <v>0</v>
      </c>
      <c r="N76" s="39">
        <f>'Upload Sheet Pull'!P78</f>
        <v>0</v>
      </c>
      <c r="O76" s="39">
        <f>'Upload Sheet Pull'!Q78</f>
        <v>0</v>
      </c>
      <c r="P76" s="39">
        <f>'Upload Sheet Pull'!R78</f>
        <v>0</v>
      </c>
      <c r="Q76" s="39">
        <f>'Upload Sheet Pull'!S78</f>
        <v>0</v>
      </c>
      <c r="R76" s="39">
        <f>'Upload Sheet Pull'!T78</f>
        <v>0</v>
      </c>
      <c r="S76" s="39">
        <f>'Upload Sheet Pull'!U78</f>
        <v>0</v>
      </c>
      <c r="T76" s="39">
        <f t="shared" si="0"/>
        <v>0</v>
      </c>
    </row>
    <row r="77" spans="1:20" x14ac:dyDescent="0.4">
      <c r="A77" t="str">
        <f>'Upload Sheet Pull'!A79</f>
        <v>Budget</v>
      </c>
      <c r="B77" t="str">
        <f>'Upload Sheet Pull'!B79</f>
        <v>7042-000000</v>
      </c>
      <c r="C77">
        <f>'Upload Sheet Pull'!C79</f>
        <v>200</v>
      </c>
      <c r="D77" t="str">
        <f>'Upload Sheet Pull'!D79</f>
        <v>035</v>
      </c>
      <c r="F77" t="str">
        <f>IF('Upload Sheet Pull'!E79="","",'Upload Sheet Pull'!E79)</f>
        <v/>
      </c>
      <c r="H77" s="39">
        <f>'Upload Sheet Pull'!J79</f>
        <v>0</v>
      </c>
      <c r="I77" s="39">
        <f>'Upload Sheet Pull'!K79</f>
        <v>0</v>
      </c>
      <c r="J77" s="39">
        <f>'Upload Sheet Pull'!L79</f>
        <v>0</v>
      </c>
      <c r="K77" s="39">
        <f>'Upload Sheet Pull'!M79</f>
        <v>0</v>
      </c>
      <c r="L77" s="39">
        <f>'Upload Sheet Pull'!N79</f>
        <v>0</v>
      </c>
      <c r="M77" s="39">
        <f>'Upload Sheet Pull'!O79</f>
        <v>0</v>
      </c>
      <c r="N77" s="39">
        <f>'Upload Sheet Pull'!P79</f>
        <v>0</v>
      </c>
      <c r="O77" s="39">
        <f>'Upload Sheet Pull'!Q79</f>
        <v>0</v>
      </c>
      <c r="P77" s="39">
        <f>'Upload Sheet Pull'!R79</f>
        <v>0</v>
      </c>
      <c r="Q77" s="39">
        <f>'Upload Sheet Pull'!S79</f>
        <v>0</v>
      </c>
      <c r="R77" s="39">
        <f>'Upload Sheet Pull'!T79</f>
        <v>0</v>
      </c>
      <c r="S77" s="39">
        <f>'Upload Sheet Pull'!U79</f>
        <v>0</v>
      </c>
      <c r="T77" s="39">
        <f t="shared" si="0"/>
        <v>0</v>
      </c>
    </row>
    <row r="78" spans="1:20" x14ac:dyDescent="0.4">
      <c r="A78" t="str">
        <f>'Upload Sheet Pull'!A80</f>
        <v>Budget</v>
      </c>
      <c r="B78" t="str">
        <f>'Upload Sheet Pull'!B80</f>
        <v>7070-000000</v>
      </c>
      <c r="C78">
        <f>'Upload Sheet Pull'!C80</f>
        <v>200</v>
      </c>
      <c r="D78" t="str">
        <f>'Upload Sheet Pull'!D80</f>
        <v>035</v>
      </c>
      <c r="F78" t="str">
        <f>IF('Upload Sheet Pull'!E80="","",'Upload Sheet Pull'!E80)</f>
        <v/>
      </c>
      <c r="H78" s="39">
        <f>'Upload Sheet Pull'!J80</f>
        <v>0</v>
      </c>
      <c r="I78" s="39">
        <f>'Upload Sheet Pull'!K80</f>
        <v>0</v>
      </c>
      <c r="J78" s="39">
        <f>'Upload Sheet Pull'!L80</f>
        <v>0</v>
      </c>
      <c r="K78" s="39">
        <f>'Upload Sheet Pull'!M80</f>
        <v>0</v>
      </c>
      <c r="L78" s="39">
        <f>'Upload Sheet Pull'!N80</f>
        <v>0</v>
      </c>
      <c r="M78" s="39">
        <f>'Upload Sheet Pull'!O80</f>
        <v>0</v>
      </c>
      <c r="N78" s="39">
        <f>'Upload Sheet Pull'!P80</f>
        <v>0</v>
      </c>
      <c r="O78" s="39">
        <f>'Upload Sheet Pull'!Q80</f>
        <v>0</v>
      </c>
      <c r="P78" s="39">
        <f>'Upload Sheet Pull'!R80</f>
        <v>0</v>
      </c>
      <c r="Q78" s="39">
        <f>'Upload Sheet Pull'!S80</f>
        <v>0</v>
      </c>
      <c r="R78" s="39">
        <f>'Upload Sheet Pull'!T80</f>
        <v>0</v>
      </c>
      <c r="S78" s="39">
        <f>'Upload Sheet Pull'!U80</f>
        <v>0</v>
      </c>
      <c r="T78" s="39">
        <f t="shared" si="0"/>
        <v>0</v>
      </c>
    </row>
    <row r="79" spans="1:20" x14ac:dyDescent="0.4">
      <c r="A79" t="str">
        <f>'Upload Sheet Pull'!A81</f>
        <v>Budget</v>
      </c>
      <c r="B79" t="str">
        <f>'Upload Sheet Pull'!B81</f>
        <v>7090-000000</v>
      </c>
      <c r="C79">
        <f>'Upload Sheet Pull'!C81</f>
        <v>200</v>
      </c>
      <c r="D79" t="str">
        <f>'Upload Sheet Pull'!D81</f>
        <v>035</v>
      </c>
      <c r="F79" t="str">
        <f>IF('Upload Sheet Pull'!E81="","",'Upload Sheet Pull'!E81)</f>
        <v/>
      </c>
      <c r="H79" s="39">
        <f>'Upload Sheet Pull'!J81</f>
        <v>0</v>
      </c>
      <c r="I79" s="39">
        <f>'Upload Sheet Pull'!K81</f>
        <v>0</v>
      </c>
      <c r="J79" s="39">
        <f>'Upload Sheet Pull'!L81</f>
        <v>0</v>
      </c>
      <c r="K79" s="39">
        <f>'Upload Sheet Pull'!M81</f>
        <v>0</v>
      </c>
      <c r="L79" s="39">
        <f>'Upload Sheet Pull'!N81</f>
        <v>0</v>
      </c>
      <c r="M79" s="39">
        <f>'Upload Sheet Pull'!O81</f>
        <v>0</v>
      </c>
      <c r="N79" s="39">
        <f>'Upload Sheet Pull'!P81</f>
        <v>0</v>
      </c>
      <c r="O79" s="39">
        <f>'Upload Sheet Pull'!Q81</f>
        <v>0</v>
      </c>
      <c r="P79" s="39">
        <f>'Upload Sheet Pull'!R81</f>
        <v>0</v>
      </c>
      <c r="Q79" s="39">
        <f>'Upload Sheet Pull'!S81</f>
        <v>0</v>
      </c>
      <c r="R79" s="39">
        <f>'Upload Sheet Pull'!T81</f>
        <v>0</v>
      </c>
      <c r="S79" s="39">
        <f>'Upload Sheet Pull'!U81</f>
        <v>0</v>
      </c>
      <c r="T79" s="39">
        <f t="shared" si="0"/>
        <v>0</v>
      </c>
    </row>
    <row r="80" spans="1:20" x14ac:dyDescent="0.4">
      <c r="A80" t="str">
        <f>'Upload Sheet Pull'!A82</f>
        <v>Budget</v>
      </c>
      <c r="B80" t="str">
        <f>'Upload Sheet Pull'!B82</f>
        <v/>
      </c>
      <c r="C80">
        <f>'Upload Sheet Pull'!C82</f>
        <v>200</v>
      </c>
      <c r="D80" t="str">
        <f>'Upload Sheet Pull'!D82</f>
        <v>035</v>
      </c>
      <c r="F80" t="str">
        <f>IF('Upload Sheet Pull'!E82="","",'Upload Sheet Pull'!E82)</f>
        <v/>
      </c>
      <c r="H80" s="39">
        <f>'Upload Sheet Pull'!J82</f>
        <v>0</v>
      </c>
      <c r="I80" s="39">
        <f>'Upload Sheet Pull'!K82</f>
        <v>0</v>
      </c>
      <c r="J80" s="39">
        <f>'Upload Sheet Pull'!L82</f>
        <v>0</v>
      </c>
      <c r="K80" s="39">
        <f>'Upload Sheet Pull'!M82</f>
        <v>0</v>
      </c>
      <c r="L80" s="39">
        <f>'Upload Sheet Pull'!N82</f>
        <v>0</v>
      </c>
      <c r="M80" s="39">
        <f>'Upload Sheet Pull'!O82</f>
        <v>0</v>
      </c>
      <c r="N80" s="39">
        <f>'Upload Sheet Pull'!P82</f>
        <v>0</v>
      </c>
      <c r="O80" s="39">
        <f>'Upload Sheet Pull'!Q82</f>
        <v>0</v>
      </c>
      <c r="P80" s="39">
        <f>'Upload Sheet Pull'!R82</f>
        <v>0</v>
      </c>
      <c r="Q80" s="39">
        <f>'Upload Sheet Pull'!S82</f>
        <v>0</v>
      </c>
      <c r="R80" s="39">
        <f>'Upload Sheet Pull'!T82</f>
        <v>0</v>
      </c>
      <c r="S80" s="39">
        <f>'Upload Sheet Pull'!U82</f>
        <v>0</v>
      </c>
      <c r="T80" s="39">
        <f t="shared" si="0"/>
        <v>0</v>
      </c>
    </row>
    <row r="81" spans="1:20" x14ac:dyDescent="0.4">
      <c r="A81" t="str">
        <f>'Upload Sheet Pull'!A83</f>
        <v>Budget</v>
      </c>
      <c r="B81" t="str">
        <f>'Upload Sheet Pull'!B83</f>
        <v/>
      </c>
      <c r="C81">
        <f>'Upload Sheet Pull'!C83</f>
        <v>200</v>
      </c>
      <c r="D81" t="str">
        <f>'Upload Sheet Pull'!D83</f>
        <v>035</v>
      </c>
      <c r="F81" t="str">
        <f>IF('Upload Sheet Pull'!E83="","",'Upload Sheet Pull'!E83)</f>
        <v/>
      </c>
      <c r="H81" s="39">
        <f>'Upload Sheet Pull'!J83</f>
        <v>0</v>
      </c>
      <c r="I81" s="39">
        <f>'Upload Sheet Pull'!K83</f>
        <v>0</v>
      </c>
      <c r="J81" s="39">
        <f>'Upload Sheet Pull'!L83</f>
        <v>0</v>
      </c>
      <c r="K81" s="39">
        <f>'Upload Sheet Pull'!M83</f>
        <v>0</v>
      </c>
      <c r="L81" s="39">
        <f>'Upload Sheet Pull'!N83</f>
        <v>0</v>
      </c>
      <c r="M81" s="39">
        <f>'Upload Sheet Pull'!O83</f>
        <v>0</v>
      </c>
      <c r="N81" s="39">
        <f>'Upload Sheet Pull'!P83</f>
        <v>0</v>
      </c>
      <c r="O81" s="39">
        <f>'Upload Sheet Pull'!Q83</f>
        <v>0</v>
      </c>
      <c r="P81" s="39">
        <f>'Upload Sheet Pull'!R83</f>
        <v>0</v>
      </c>
      <c r="Q81" s="39">
        <f>'Upload Sheet Pull'!S83</f>
        <v>0</v>
      </c>
      <c r="R81" s="39">
        <f>'Upload Sheet Pull'!T83</f>
        <v>0</v>
      </c>
      <c r="S81" s="39">
        <f>'Upload Sheet Pull'!U83</f>
        <v>0</v>
      </c>
      <c r="T81" s="39">
        <f t="shared" si="0"/>
        <v>0</v>
      </c>
    </row>
    <row r="82" spans="1:20" x14ac:dyDescent="0.4">
      <c r="A82" t="str">
        <f>'Upload Sheet Pull'!A84</f>
        <v>Budget</v>
      </c>
      <c r="B82" t="str">
        <f>'Upload Sheet Pull'!B84</f>
        <v/>
      </c>
      <c r="C82">
        <f>'Upload Sheet Pull'!C84</f>
        <v>200</v>
      </c>
      <c r="D82" t="str">
        <f>'Upload Sheet Pull'!D84</f>
        <v>035</v>
      </c>
      <c r="F82" t="str">
        <f>IF('Upload Sheet Pull'!E84="","",'Upload Sheet Pull'!E84)</f>
        <v/>
      </c>
      <c r="H82" s="39">
        <f>'Upload Sheet Pull'!J84</f>
        <v>0</v>
      </c>
      <c r="I82" s="39">
        <f>'Upload Sheet Pull'!K84</f>
        <v>0</v>
      </c>
      <c r="J82" s="39">
        <f>'Upload Sheet Pull'!L84</f>
        <v>0</v>
      </c>
      <c r="K82" s="39">
        <f>'Upload Sheet Pull'!M84</f>
        <v>0</v>
      </c>
      <c r="L82" s="39">
        <f>'Upload Sheet Pull'!N84</f>
        <v>0</v>
      </c>
      <c r="M82" s="39">
        <f>'Upload Sheet Pull'!O84</f>
        <v>0</v>
      </c>
      <c r="N82" s="39">
        <f>'Upload Sheet Pull'!P84</f>
        <v>0</v>
      </c>
      <c r="O82" s="39">
        <f>'Upload Sheet Pull'!Q84</f>
        <v>0</v>
      </c>
      <c r="P82" s="39">
        <f>'Upload Sheet Pull'!R84</f>
        <v>0</v>
      </c>
      <c r="Q82" s="39">
        <f>'Upload Sheet Pull'!S84</f>
        <v>0</v>
      </c>
      <c r="R82" s="39">
        <f>'Upload Sheet Pull'!T84</f>
        <v>0</v>
      </c>
      <c r="S82" s="39">
        <f>'Upload Sheet Pull'!U84</f>
        <v>0</v>
      </c>
      <c r="T82" s="39">
        <f t="shared" ref="T82" si="2">SUM(H82:S82)</f>
        <v>0</v>
      </c>
    </row>
    <row r="83" spans="1:20" x14ac:dyDescent="0.4">
      <c r="A83" t="str">
        <f>'Upload Sheet Pull'!A85</f>
        <v>Budget</v>
      </c>
      <c r="B83" t="str">
        <f>'Upload Sheet Pull'!B85</f>
        <v>6045-000000</v>
      </c>
      <c r="C83">
        <f>'Upload Sheet Pull'!C85</f>
        <v>400</v>
      </c>
      <c r="D83" t="str">
        <f>'Upload Sheet Pull'!D85</f>
        <v>035</v>
      </c>
      <c r="F83" t="str">
        <f>IF('Upload Sheet Pull'!E85="","",'Upload Sheet Pull'!E85)</f>
        <v/>
      </c>
      <c r="H83" s="39">
        <f>'Upload Sheet Pull'!J85</f>
        <v>0</v>
      </c>
      <c r="I83" s="39">
        <f>'Upload Sheet Pull'!K85</f>
        <v>0</v>
      </c>
      <c r="J83" s="39">
        <f>'Upload Sheet Pull'!L85</f>
        <v>0</v>
      </c>
      <c r="K83" s="39">
        <f>'Upload Sheet Pull'!M85</f>
        <v>0</v>
      </c>
      <c r="L83" s="39">
        <f>'Upload Sheet Pull'!N85</f>
        <v>0</v>
      </c>
      <c r="M83" s="39">
        <f>'Upload Sheet Pull'!O85</f>
        <v>0</v>
      </c>
      <c r="N83" s="39">
        <f>'Upload Sheet Pull'!P85</f>
        <v>0</v>
      </c>
      <c r="O83" s="39">
        <f>'Upload Sheet Pull'!Q85</f>
        <v>0</v>
      </c>
      <c r="P83" s="39">
        <f>'Upload Sheet Pull'!R85</f>
        <v>0</v>
      </c>
      <c r="Q83" s="39">
        <f>'Upload Sheet Pull'!S85</f>
        <v>0</v>
      </c>
      <c r="R83" s="39">
        <f>'Upload Sheet Pull'!T85</f>
        <v>0</v>
      </c>
      <c r="S83" s="39">
        <f>'Upload Sheet Pull'!U85</f>
        <v>0</v>
      </c>
      <c r="T83" s="39">
        <f t="shared" si="0"/>
        <v>0</v>
      </c>
    </row>
    <row r="84" spans="1:20" x14ac:dyDescent="0.4">
      <c r="A84" t="str">
        <f>'Upload Sheet Pull'!A86</f>
        <v>Budget</v>
      </c>
      <c r="B84" t="str">
        <f>'Upload Sheet Pull'!B86</f>
        <v>7002-000000</v>
      </c>
      <c r="C84">
        <f>'Upload Sheet Pull'!C86</f>
        <v>400</v>
      </c>
      <c r="D84" t="str">
        <f>'Upload Sheet Pull'!D86</f>
        <v>035</v>
      </c>
      <c r="F84" t="str">
        <f>IF('Upload Sheet Pull'!E86="","",'Upload Sheet Pull'!E86)</f>
        <v/>
      </c>
      <c r="H84" s="39">
        <f>'Upload Sheet Pull'!J86</f>
        <v>0</v>
      </c>
      <c r="I84" s="39">
        <f>'Upload Sheet Pull'!K86</f>
        <v>0</v>
      </c>
      <c r="J84" s="39">
        <f>'Upload Sheet Pull'!L86</f>
        <v>0</v>
      </c>
      <c r="K84" s="39">
        <f>'Upload Sheet Pull'!M86</f>
        <v>0</v>
      </c>
      <c r="L84" s="39">
        <f>'Upload Sheet Pull'!N86</f>
        <v>0</v>
      </c>
      <c r="M84" s="39">
        <f>'Upload Sheet Pull'!O86</f>
        <v>0</v>
      </c>
      <c r="N84" s="39">
        <f>'Upload Sheet Pull'!P86</f>
        <v>0</v>
      </c>
      <c r="O84" s="39">
        <f>'Upload Sheet Pull'!Q86</f>
        <v>0</v>
      </c>
      <c r="P84" s="39">
        <f>'Upload Sheet Pull'!R86</f>
        <v>0</v>
      </c>
      <c r="Q84" s="39">
        <f>'Upload Sheet Pull'!S86</f>
        <v>0</v>
      </c>
      <c r="R84" s="39">
        <f>'Upload Sheet Pull'!T86</f>
        <v>0</v>
      </c>
      <c r="S84" s="39">
        <f>'Upload Sheet Pull'!U86</f>
        <v>0</v>
      </c>
      <c r="T84" s="39">
        <f t="shared" si="0"/>
        <v>0</v>
      </c>
    </row>
    <row r="85" spans="1:20" x14ac:dyDescent="0.4">
      <c r="A85" t="str">
        <f>'Upload Sheet Pull'!A87</f>
        <v>Budget</v>
      </c>
      <c r="B85" t="str">
        <f>'Upload Sheet Pull'!B87</f>
        <v>7006-000000</v>
      </c>
      <c r="C85">
        <f>'Upload Sheet Pull'!C87</f>
        <v>599</v>
      </c>
      <c r="D85" t="str">
        <f>'Upload Sheet Pull'!D87</f>
        <v>035</v>
      </c>
      <c r="F85" t="str">
        <f>IF('Upload Sheet Pull'!E87="","",'Upload Sheet Pull'!E87)</f>
        <v/>
      </c>
      <c r="H85" s="39">
        <f>'Upload Sheet Pull'!J87</f>
        <v>0</v>
      </c>
      <c r="I85" s="39">
        <f>'Upload Sheet Pull'!K87</f>
        <v>0</v>
      </c>
      <c r="J85" s="39">
        <f>'Upload Sheet Pull'!L87</f>
        <v>0</v>
      </c>
      <c r="K85" s="39">
        <f>'Upload Sheet Pull'!M87</f>
        <v>0</v>
      </c>
      <c r="L85" s="39">
        <f>'Upload Sheet Pull'!N87</f>
        <v>0</v>
      </c>
      <c r="M85" s="39">
        <f>'Upload Sheet Pull'!O87</f>
        <v>0</v>
      </c>
      <c r="N85" s="39">
        <f>'Upload Sheet Pull'!P87</f>
        <v>0</v>
      </c>
      <c r="O85" s="39">
        <f>'Upload Sheet Pull'!Q87</f>
        <v>0</v>
      </c>
      <c r="P85" s="39">
        <f>'Upload Sheet Pull'!R87</f>
        <v>0</v>
      </c>
      <c r="Q85" s="39">
        <f>'Upload Sheet Pull'!S87</f>
        <v>0</v>
      </c>
      <c r="R85" s="39">
        <f>'Upload Sheet Pull'!T87</f>
        <v>0</v>
      </c>
      <c r="S85" s="39">
        <f>'Upload Sheet Pull'!U87</f>
        <v>0</v>
      </c>
      <c r="T85" s="39">
        <f t="shared" si="0"/>
        <v>0</v>
      </c>
    </row>
    <row r="86" spans="1:20" x14ac:dyDescent="0.4">
      <c r="A86" t="str">
        <f>'Upload Sheet Pull'!A88</f>
        <v>Budget</v>
      </c>
      <c r="B86" t="str">
        <f>'Upload Sheet Pull'!B88</f>
        <v>7008-000000</v>
      </c>
      <c r="C86">
        <f>'Upload Sheet Pull'!C88</f>
        <v>599</v>
      </c>
      <c r="D86" t="str">
        <f>'Upload Sheet Pull'!D88</f>
        <v>035</v>
      </c>
      <c r="F86" t="str">
        <f>IF('Upload Sheet Pull'!E88="","",'Upload Sheet Pull'!E88)</f>
        <v/>
      </c>
      <c r="H86" s="39">
        <f>'Upload Sheet Pull'!J88</f>
        <v>12.5</v>
      </c>
      <c r="I86" s="39">
        <f>'Upload Sheet Pull'!K88</f>
        <v>12.5</v>
      </c>
      <c r="J86" s="39">
        <f>'Upload Sheet Pull'!L88</f>
        <v>12.5</v>
      </c>
      <c r="K86" s="39">
        <f>'Upload Sheet Pull'!M88</f>
        <v>12.5</v>
      </c>
      <c r="L86" s="39">
        <f>'Upload Sheet Pull'!N88</f>
        <v>12.5</v>
      </c>
      <c r="M86" s="39">
        <f>'Upload Sheet Pull'!O88</f>
        <v>12.5</v>
      </c>
      <c r="N86" s="39">
        <f>'Upload Sheet Pull'!P88</f>
        <v>12.5</v>
      </c>
      <c r="O86" s="39">
        <f>'Upload Sheet Pull'!Q88</f>
        <v>12.5</v>
      </c>
      <c r="P86" s="39">
        <f>'Upload Sheet Pull'!R88</f>
        <v>12.5</v>
      </c>
      <c r="Q86" s="39">
        <f>'Upload Sheet Pull'!S88</f>
        <v>12.5</v>
      </c>
      <c r="R86" s="39">
        <f>'Upload Sheet Pull'!T88</f>
        <v>12.5</v>
      </c>
      <c r="S86" s="39">
        <f>'Upload Sheet Pull'!U88</f>
        <v>12.5</v>
      </c>
      <c r="T86" s="39">
        <f t="shared" si="0"/>
        <v>150</v>
      </c>
    </row>
    <row r="87" spans="1:20" x14ac:dyDescent="0.4">
      <c r="A87" t="str">
        <f>'Upload Sheet Pull'!A89</f>
        <v>Budget</v>
      </c>
      <c r="B87" t="str">
        <f>'Upload Sheet Pull'!B89</f>
        <v>7010-000000</v>
      </c>
      <c r="C87">
        <f>'Upload Sheet Pull'!C89</f>
        <v>599</v>
      </c>
      <c r="D87" t="str">
        <f>'Upload Sheet Pull'!D89</f>
        <v>035</v>
      </c>
      <c r="F87" t="str">
        <f>IF('Upload Sheet Pull'!E89="","",'Upload Sheet Pull'!E89)</f>
        <v/>
      </c>
      <c r="H87" s="39">
        <f>'Upload Sheet Pull'!J89</f>
        <v>0</v>
      </c>
      <c r="I87" s="39">
        <f>'Upload Sheet Pull'!K89</f>
        <v>0</v>
      </c>
      <c r="J87" s="39">
        <f>'Upload Sheet Pull'!L89</f>
        <v>0</v>
      </c>
      <c r="K87" s="39">
        <f>'Upload Sheet Pull'!M89</f>
        <v>0</v>
      </c>
      <c r="L87" s="39">
        <f>'Upload Sheet Pull'!N89</f>
        <v>0</v>
      </c>
      <c r="M87" s="39">
        <f>'Upload Sheet Pull'!O89</f>
        <v>0</v>
      </c>
      <c r="N87" s="39">
        <f>'Upload Sheet Pull'!P89</f>
        <v>0</v>
      </c>
      <c r="O87" s="39">
        <f>'Upload Sheet Pull'!Q89</f>
        <v>0</v>
      </c>
      <c r="P87" s="39">
        <f>'Upload Sheet Pull'!R89</f>
        <v>0</v>
      </c>
      <c r="Q87" s="39">
        <f>'Upload Sheet Pull'!S89</f>
        <v>0</v>
      </c>
      <c r="R87" s="39">
        <f>'Upload Sheet Pull'!T89</f>
        <v>0</v>
      </c>
      <c r="S87" s="39">
        <f>'Upload Sheet Pull'!U89</f>
        <v>0</v>
      </c>
      <c r="T87" s="39">
        <f t="shared" ref="T87:T150" si="3">SUM(H87:S87)</f>
        <v>0</v>
      </c>
    </row>
    <row r="88" spans="1:20" x14ac:dyDescent="0.4">
      <c r="A88" t="str">
        <f>'Upload Sheet Pull'!A90</f>
        <v>Budget</v>
      </c>
      <c r="B88" t="str">
        <f>'Upload Sheet Pull'!B90</f>
        <v>7012-000000</v>
      </c>
      <c r="C88">
        <f>'Upload Sheet Pull'!C90</f>
        <v>599</v>
      </c>
      <c r="D88" t="str">
        <f>'Upload Sheet Pull'!D90</f>
        <v>035</v>
      </c>
      <c r="F88" t="str">
        <f>IF('Upload Sheet Pull'!E90="","",'Upload Sheet Pull'!E90)</f>
        <v/>
      </c>
      <c r="H88" s="39">
        <f>'Upload Sheet Pull'!J90</f>
        <v>10</v>
      </c>
      <c r="I88" s="39">
        <f>'Upload Sheet Pull'!K90</f>
        <v>10</v>
      </c>
      <c r="J88" s="39">
        <f>'Upload Sheet Pull'!L90</f>
        <v>10</v>
      </c>
      <c r="K88" s="39">
        <f>'Upload Sheet Pull'!M90</f>
        <v>10</v>
      </c>
      <c r="L88" s="39">
        <f>'Upload Sheet Pull'!N90</f>
        <v>10</v>
      </c>
      <c r="M88" s="39">
        <f>'Upload Sheet Pull'!O90</f>
        <v>10</v>
      </c>
      <c r="N88" s="39">
        <f>'Upload Sheet Pull'!P90</f>
        <v>10</v>
      </c>
      <c r="O88" s="39">
        <f>'Upload Sheet Pull'!Q90</f>
        <v>10</v>
      </c>
      <c r="P88" s="39">
        <f>'Upload Sheet Pull'!R90</f>
        <v>10</v>
      </c>
      <c r="Q88" s="39">
        <f>'Upload Sheet Pull'!S90</f>
        <v>10</v>
      </c>
      <c r="R88" s="39">
        <f>'Upload Sheet Pull'!T90</f>
        <v>10</v>
      </c>
      <c r="S88" s="39">
        <f>'Upload Sheet Pull'!U90</f>
        <v>10</v>
      </c>
      <c r="T88" s="39">
        <f t="shared" si="3"/>
        <v>120</v>
      </c>
    </row>
    <row r="89" spans="1:20" x14ac:dyDescent="0.4">
      <c r="A89" t="str">
        <f>'Upload Sheet Pull'!A91</f>
        <v>Budget</v>
      </c>
      <c r="B89" t="str">
        <f>'Upload Sheet Pull'!B91</f>
        <v>7036-000000</v>
      </c>
      <c r="C89">
        <f>'Upload Sheet Pull'!C91</f>
        <v>599</v>
      </c>
      <c r="D89" t="str">
        <f>'Upload Sheet Pull'!D91</f>
        <v>035</v>
      </c>
      <c r="F89" t="str">
        <f>IF('Upload Sheet Pull'!E91="","",'Upload Sheet Pull'!E91)</f>
        <v/>
      </c>
      <c r="H89" s="39">
        <f>'Upload Sheet Pull'!J91</f>
        <v>0</v>
      </c>
      <c r="I89" s="39">
        <f>'Upload Sheet Pull'!K91</f>
        <v>0</v>
      </c>
      <c r="J89" s="39">
        <f>'Upload Sheet Pull'!L91</f>
        <v>115</v>
      </c>
      <c r="K89" s="39">
        <f>'Upload Sheet Pull'!M91</f>
        <v>115</v>
      </c>
      <c r="L89" s="39">
        <f>'Upload Sheet Pull'!N91</f>
        <v>230</v>
      </c>
      <c r="M89" s="39">
        <f>'Upload Sheet Pull'!O91</f>
        <v>115</v>
      </c>
      <c r="N89" s="39">
        <f>'Upload Sheet Pull'!P91</f>
        <v>230</v>
      </c>
      <c r="O89" s="39">
        <f>'Upload Sheet Pull'!Q91</f>
        <v>115</v>
      </c>
      <c r="P89" s="39">
        <f>'Upload Sheet Pull'!R91</f>
        <v>115</v>
      </c>
      <c r="Q89" s="39">
        <f>'Upload Sheet Pull'!S91</f>
        <v>115</v>
      </c>
      <c r="R89" s="39">
        <f>'Upload Sheet Pull'!T91</f>
        <v>115</v>
      </c>
      <c r="S89" s="39">
        <f>'Upload Sheet Pull'!U91</f>
        <v>115</v>
      </c>
      <c r="T89" s="39">
        <f t="shared" si="3"/>
        <v>1380</v>
      </c>
    </row>
    <row r="90" spans="1:20" x14ac:dyDescent="0.4">
      <c r="A90" t="str">
        <f>'Upload Sheet Pull'!A92</f>
        <v>Budget</v>
      </c>
      <c r="B90" t="str">
        <f>'Upload Sheet Pull'!B92</f>
        <v>7044-000000</v>
      </c>
      <c r="C90">
        <f>'Upload Sheet Pull'!C92</f>
        <v>599</v>
      </c>
      <c r="D90" t="str">
        <f>'Upload Sheet Pull'!D92</f>
        <v>035</v>
      </c>
      <c r="F90" t="str">
        <f>IF('Upload Sheet Pull'!E92="","",'Upload Sheet Pull'!E92)</f>
        <v/>
      </c>
      <c r="H90" s="39">
        <f>'Upload Sheet Pull'!J92</f>
        <v>0</v>
      </c>
      <c r="I90" s="39">
        <f>'Upload Sheet Pull'!K92</f>
        <v>0</v>
      </c>
      <c r="J90" s="39">
        <f>'Upload Sheet Pull'!L92</f>
        <v>0</v>
      </c>
      <c r="K90" s="39">
        <f>'Upload Sheet Pull'!M92</f>
        <v>0</v>
      </c>
      <c r="L90" s="39">
        <f>'Upload Sheet Pull'!N92</f>
        <v>0</v>
      </c>
      <c r="M90" s="39">
        <f>'Upload Sheet Pull'!O92</f>
        <v>0</v>
      </c>
      <c r="N90" s="39">
        <f>'Upload Sheet Pull'!P92</f>
        <v>0</v>
      </c>
      <c r="O90" s="39">
        <f>'Upload Sheet Pull'!Q92</f>
        <v>0</v>
      </c>
      <c r="P90" s="39">
        <f>'Upload Sheet Pull'!R92</f>
        <v>0</v>
      </c>
      <c r="Q90" s="39">
        <f>'Upload Sheet Pull'!S92</f>
        <v>0</v>
      </c>
      <c r="R90" s="39">
        <f>'Upload Sheet Pull'!T92</f>
        <v>0</v>
      </c>
      <c r="S90" s="39">
        <f>'Upload Sheet Pull'!U92</f>
        <v>0</v>
      </c>
      <c r="T90" s="39">
        <f t="shared" si="3"/>
        <v>0</v>
      </c>
    </row>
    <row r="91" spans="1:20" x14ac:dyDescent="0.4">
      <c r="A91" t="str">
        <f>'Upload Sheet Pull'!A93</f>
        <v>Budget</v>
      </c>
      <c r="B91" t="str">
        <f>'Upload Sheet Pull'!B93</f>
        <v>7082-000000</v>
      </c>
      <c r="C91">
        <f>'Upload Sheet Pull'!C93</f>
        <v>599</v>
      </c>
      <c r="D91" t="str">
        <f>'Upload Sheet Pull'!D93</f>
        <v>035</v>
      </c>
      <c r="F91" t="str">
        <f>IF('Upload Sheet Pull'!E93="","",'Upload Sheet Pull'!E93)</f>
        <v/>
      </c>
      <c r="H91" s="39">
        <f>'Upload Sheet Pull'!J93</f>
        <v>0</v>
      </c>
      <c r="I91" s="39">
        <f>'Upload Sheet Pull'!K93</f>
        <v>0</v>
      </c>
      <c r="J91" s="39">
        <f>'Upload Sheet Pull'!L93</f>
        <v>0</v>
      </c>
      <c r="K91" s="39">
        <f>'Upload Sheet Pull'!M93</f>
        <v>200</v>
      </c>
      <c r="L91" s="39">
        <f>'Upload Sheet Pull'!N93</f>
        <v>0</v>
      </c>
      <c r="M91" s="39">
        <f>'Upload Sheet Pull'!O93</f>
        <v>0</v>
      </c>
      <c r="N91" s="39">
        <f>'Upload Sheet Pull'!P93</f>
        <v>0</v>
      </c>
      <c r="O91" s="39">
        <f>'Upload Sheet Pull'!Q93</f>
        <v>200</v>
      </c>
      <c r="P91" s="39">
        <f>'Upload Sheet Pull'!R93</f>
        <v>0</v>
      </c>
      <c r="Q91" s="39">
        <f>'Upload Sheet Pull'!S93</f>
        <v>0</v>
      </c>
      <c r="R91" s="39">
        <f>'Upload Sheet Pull'!T93</f>
        <v>0</v>
      </c>
      <c r="S91" s="39">
        <f>'Upload Sheet Pull'!U93</f>
        <v>0</v>
      </c>
      <c r="T91" s="39">
        <f t="shared" si="3"/>
        <v>400</v>
      </c>
    </row>
    <row r="92" spans="1:20" x14ac:dyDescent="0.4">
      <c r="A92" t="str">
        <f>'Upload Sheet Pull'!A94</f>
        <v>Budget</v>
      </c>
      <c r="B92" t="str">
        <f>'Upload Sheet Pull'!B94</f>
        <v/>
      </c>
      <c r="C92">
        <f>'Upload Sheet Pull'!C94</f>
        <v>599</v>
      </c>
      <c r="D92" t="str">
        <f>'Upload Sheet Pull'!D94</f>
        <v>035</v>
      </c>
      <c r="F92" t="str">
        <f>IF('Upload Sheet Pull'!E94="","",'Upload Sheet Pull'!E94)</f>
        <v/>
      </c>
      <c r="H92" s="39">
        <f>'Upload Sheet Pull'!J94</f>
        <v>0</v>
      </c>
      <c r="I92" s="39">
        <f>'Upload Sheet Pull'!K94</f>
        <v>0</v>
      </c>
      <c r="J92" s="39">
        <f>'Upload Sheet Pull'!L94</f>
        <v>0</v>
      </c>
      <c r="K92" s="39">
        <f>'Upload Sheet Pull'!M94</f>
        <v>0</v>
      </c>
      <c r="L92" s="39">
        <f>'Upload Sheet Pull'!N94</f>
        <v>0</v>
      </c>
      <c r="M92" s="39">
        <f>'Upload Sheet Pull'!O94</f>
        <v>0</v>
      </c>
      <c r="N92" s="39">
        <f>'Upload Sheet Pull'!P94</f>
        <v>0</v>
      </c>
      <c r="O92" s="39">
        <f>'Upload Sheet Pull'!Q94</f>
        <v>0</v>
      </c>
      <c r="P92" s="39">
        <f>'Upload Sheet Pull'!R94</f>
        <v>0</v>
      </c>
      <c r="Q92" s="39">
        <f>'Upload Sheet Pull'!S94</f>
        <v>0</v>
      </c>
      <c r="R92" s="39">
        <f>'Upload Sheet Pull'!T94</f>
        <v>0</v>
      </c>
      <c r="S92" s="39">
        <f>'Upload Sheet Pull'!U94</f>
        <v>0</v>
      </c>
      <c r="T92" s="39">
        <f t="shared" si="3"/>
        <v>0</v>
      </c>
    </row>
    <row r="93" spans="1:20" x14ac:dyDescent="0.4">
      <c r="A93" t="str">
        <f>'Upload Sheet Pull'!A95</f>
        <v>Budget</v>
      </c>
      <c r="B93" t="str">
        <f>'Upload Sheet Pull'!B95</f>
        <v/>
      </c>
      <c r="C93">
        <f>'Upload Sheet Pull'!C95</f>
        <v>599</v>
      </c>
      <c r="D93" t="str">
        <f>'Upload Sheet Pull'!D95</f>
        <v>035</v>
      </c>
      <c r="F93" t="str">
        <f>IF('Upload Sheet Pull'!E95="","",'Upload Sheet Pull'!E95)</f>
        <v/>
      </c>
      <c r="H93" s="39">
        <f>'Upload Sheet Pull'!J95</f>
        <v>0</v>
      </c>
      <c r="I93" s="39">
        <f>'Upload Sheet Pull'!K95</f>
        <v>0</v>
      </c>
      <c r="J93" s="39">
        <f>'Upload Sheet Pull'!L95</f>
        <v>0</v>
      </c>
      <c r="K93" s="39">
        <f>'Upload Sheet Pull'!M95</f>
        <v>0</v>
      </c>
      <c r="L93" s="39">
        <f>'Upload Sheet Pull'!N95</f>
        <v>0</v>
      </c>
      <c r="M93" s="39">
        <f>'Upload Sheet Pull'!O95</f>
        <v>0</v>
      </c>
      <c r="N93" s="39">
        <f>'Upload Sheet Pull'!P95</f>
        <v>0</v>
      </c>
      <c r="O93" s="39">
        <f>'Upload Sheet Pull'!Q95</f>
        <v>0</v>
      </c>
      <c r="P93" s="39">
        <f>'Upload Sheet Pull'!R95</f>
        <v>0</v>
      </c>
      <c r="Q93" s="39">
        <f>'Upload Sheet Pull'!S95</f>
        <v>0</v>
      </c>
      <c r="R93" s="39">
        <f>'Upload Sheet Pull'!T95</f>
        <v>0</v>
      </c>
      <c r="S93" s="39">
        <f>'Upload Sheet Pull'!U95</f>
        <v>0</v>
      </c>
      <c r="T93" s="39">
        <f t="shared" si="3"/>
        <v>0</v>
      </c>
    </row>
    <row r="94" spans="1:20" x14ac:dyDescent="0.4">
      <c r="A94" t="str">
        <f>'Upload Sheet Pull'!A96</f>
        <v>Budget</v>
      </c>
      <c r="B94" t="str">
        <f>'Upload Sheet Pull'!B96</f>
        <v/>
      </c>
      <c r="C94">
        <f>'Upload Sheet Pull'!C96</f>
        <v>599</v>
      </c>
      <c r="D94" t="str">
        <f>'Upload Sheet Pull'!D96</f>
        <v>035</v>
      </c>
      <c r="F94" t="str">
        <f>IF('Upload Sheet Pull'!E96="","",'Upload Sheet Pull'!E96)</f>
        <v/>
      </c>
      <c r="H94" s="39">
        <f>'Upload Sheet Pull'!J96</f>
        <v>0</v>
      </c>
      <c r="I94" s="39">
        <f>'Upload Sheet Pull'!K96</f>
        <v>0</v>
      </c>
      <c r="J94" s="39">
        <f>'Upload Sheet Pull'!L96</f>
        <v>0</v>
      </c>
      <c r="K94" s="39">
        <f>'Upload Sheet Pull'!M96</f>
        <v>0</v>
      </c>
      <c r="L94" s="39">
        <f>'Upload Sheet Pull'!N96</f>
        <v>0</v>
      </c>
      <c r="M94" s="39">
        <f>'Upload Sheet Pull'!O96</f>
        <v>0</v>
      </c>
      <c r="N94" s="39">
        <f>'Upload Sheet Pull'!P96</f>
        <v>0</v>
      </c>
      <c r="O94" s="39">
        <f>'Upload Sheet Pull'!Q96</f>
        <v>0</v>
      </c>
      <c r="P94" s="39">
        <f>'Upload Sheet Pull'!R96</f>
        <v>0</v>
      </c>
      <c r="Q94" s="39">
        <f>'Upload Sheet Pull'!S96</f>
        <v>0</v>
      </c>
      <c r="R94" s="39">
        <f>'Upload Sheet Pull'!T96</f>
        <v>0</v>
      </c>
      <c r="S94" s="39">
        <f>'Upload Sheet Pull'!U96</f>
        <v>0</v>
      </c>
      <c r="T94" s="39">
        <f t="shared" si="3"/>
        <v>0</v>
      </c>
    </row>
    <row r="95" spans="1:20" x14ac:dyDescent="0.4">
      <c r="A95" t="str">
        <f>'Upload Sheet Pull'!A97</f>
        <v>Budget</v>
      </c>
      <c r="B95" t="str">
        <f>'Upload Sheet Pull'!B97</f>
        <v>7006-000000</v>
      </c>
      <c r="C95">
        <f>'Upload Sheet Pull'!C97</f>
        <v>570</v>
      </c>
      <c r="D95" t="str">
        <f>'Upload Sheet Pull'!D97</f>
        <v>035</v>
      </c>
      <c r="F95" t="str">
        <f>IF('Upload Sheet Pull'!E97="","",'Upload Sheet Pull'!E97)</f>
        <v/>
      </c>
      <c r="H95" s="39">
        <f>'Upload Sheet Pull'!J97</f>
        <v>0</v>
      </c>
      <c r="I95" s="39">
        <f>'Upload Sheet Pull'!K97</f>
        <v>0</v>
      </c>
      <c r="J95" s="39">
        <f>'Upload Sheet Pull'!L97</f>
        <v>0</v>
      </c>
      <c r="K95" s="39">
        <f>'Upload Sheet Pull'!M97</f>
        <v>0</v>
      </c>
      <c r="L95" s="39">
        <f>'Upload Sheet Pull'!N97</f>
        <v>0</v>
      </c>
      <c r="M95" s="39">
        <f>'Upload Sheet Pull'!O97</f>
        <v>0</v>
      </c>
      <c r="N95" s="39">
        <f>'Upload Sheet Pull'!P97</f>
        <v>0</v>
      </c>
      <c r="O95" s="39">
        <f>'Upload Sheet Pull'!Q97</f>
        <v>0</v>
      </c>
      <c r="P95" s="39">
        <f>'Upload Sheet Pull'!R97</f>
        <v>0</v>
      </c>
      <c r="Q95" s="39">
        <f>'Upload Sheet Pull'!S97</f>
        <v>0</v>
      </c>
      <c r="R95" s="39">
        <f>'Upload Sheet Pull'!T97</f>
        <v>0</v>
      </c>
      <c r="S95" s="39">
        <f>'Upload Sheet Pull'!U97</f>
        <v>0</v>
      </c>
      <c r="T95" s="39">
        <f t="shared" si="3"/>
        <v>0</v>
      </c>
    </row>
    <row r="96" spans="1:20" x14ac:dyDescent="0.4">
      <c r="A96" t="str">
        <f>'Upload Sheet Pull'!A98</f>
        <v>Budget</v>
      </c>
      <c r="B96" t="str">
        <f>'Upload Sheet Pull'!B98</f>
        <v>7008-000000</v>
      </c>
      <c r="C96">
        <f>'Upload Sheet Pull'!C98</f>
        <v>570</v>
      </c>
      <c r="D96" t="str">
        <f>'Upload Sheet Pull'!D98</f>
        <v>035</v>
      </c>
      <c r="F96" t="str">
        <f>IF('Upload Sheet Pull'!E98="","",'Upload Sheet Pull'!E98)</f>
        <v/>
      </c>
      <c r="H96" s="39">
        <f>'Upload Sheet Pull'!J98</f>
        <v>0</v>
      </c>
      <c r="I96" s="39">
        <f>'Upload Sheet Pull'!K98</f>
        <v>0</v>
      </c>
      <c r="J96" s="39">
        <f>'Upload Sheet Pull'!L98</f>
        <v>0</v>
      </c>
      <c r="K96" s="39">
        <f>'Upload Sheet Pull'!M98</f>
        <v>0</v>
      </c>
      <c r="L96" s="39">
        <f>'Upload Sheet Pull'!N98</f>
        <v>0</v>
      </c>
      <c r="M96" s="39">
        <f>'Upload Sheet Pull'!O98</f>
        <v>0</v>
      </c>
      <c r="N96" s="39">
        <f>'Upload Sheet Pull'!P98</f>
        <v>0</v>
      </c>
      <c r="O96" s="39">
        <f>'Upload Sheet Pull'!Q98</f>
        <v>0</v>
      </c>
      <c r="P96" s="39">
        <f>'Upload Sheet Pull'!R98</f>
        <v>0</v>
      </c>
      <c r="Q96" s="39">
        <f>'Upload Sheet Pull'!S98</f>
        <v>0</v>
      </c>
      <c r="R96" s="39">
        <f>'Upload Sheet Pull'!T98</f>
        <v>0</v>
      </c>
      <c r="S96" s="39">
        <f>'Upload Sheet Pull'!U98</f>
        <v>0</v>
      </c>
      <c r="T96" s="39">
        <f t="shared" si="3"/>
        <v>0</v>
      </c>
    </row>
    <row r="97" spans="1:20" x14ac:dyDescent="0.4">
      <c r="A97" t="str">
        <f>'Upload Sheet Pull'!A99</f>
        <v>Budget</v>
      </c>
      <c r="B97" t="str">
        <f>'Upload Sheet Pull'!B99</f>
        <v>7010-000000</v>
      </c>
      <c r="C97">
        <f>'Upload Sheet Pull'!C99</f>
        <v>570</v>
      </c>
      <c r="D97" t="str">
        <f>'Upload Sheet Pull'!D99</f>
        <v>035</v>
      </c>
      <c r="F97" t="str">
        <f>IF('Upload Sheet Pull'!E99="","",'Upload Sheet Pull'!E99)</f>
        <v/>
      </c>
      <c r="H97" s="39">
        <f>'Upload Sheet Pull'!J99</f>
        <v>0</v>
      </c>
      <c r="I97" s="39">
        <f>'Upload Sheet Pull'!K99</f>
        <v>0</v>
      </c>
      <c r="J97" s="39">
        <f>'Upload Sheet Pull'!L99</f>
        <v>0</v>
      </c>
      <c r="K97" s="39">
        <f>'Upload Sheet Pull'!M99</f>
        <v>0</v>
      </c>
      <c r="L97" s="39">
        <f>'Upload Sheet Pull'!N99</f>
        <v>0</v>
      </c>
      <c r="M97" s="39">
        <f>'Upload Sheet Pull'!O99</f>
        <v>0</v>
      </c>
      <c r="N97" s="39">
        <f>'Upload Sheet Pull'!P99</f>
        <v>0</v>
      </c>
      <c r="O97" s="39">
        <f>'Upload Sheet Pull'!Q99</f>
        <v>0</v>
      </c>
      <c r="P97" s="39">
        <f>'Upload Sheet Pull'!R99</f>
        <v>0</v>
      </c>
      <c r="Q97" s="39">
        <f>'Upload Sheet Pull'!S99</f>
        <v>0</v>
      </c>
      <c r="R97" s="39">
        <f>'Upload Sheet Pull'!T99</f>
        <v>0</v>
      </c>
      <c r="S97" s="39">
        <f>'Upload Sheet Pull'!U99</f>
        <v>0</v>
      </c>
      <c r="T97" s="39">
        <f t="shared" si="3"/>
        <v>0</v>
      </c>
    </row>
    <row r="98" spans="1:20" x14ac:dyDescent="0.4">
      <c r="A98" t="str">
        <f>'Upload Sheet Pull'!A100</f>
        <v>Budget</v>
      </c>
      <c r="B98" t="str">
        <f>'Upload Sheet Pull'!B100</f>
        <v>7012-000000</v>
      </c>
      <c r="C98">
        <f>'Upload Sheet Pull'!C100</f>
        <v>570</v>
      </c>
      <c r="D98" t="str">
        <f>'Upload Sheet Pull'!D100</f>
        <v>035</v>
      </c>
      <c r="F98" t="str">
        <f>IF('Upload Sheet Pull'!E100="","",'Upload Sheet Pull'!E100)</f>
        <v/>
      </c>
      <c r="H98" s="39">
        <f>'Upload Sheet Pull'!J100</f>
        <v>0</v>
      </c>
      <c r="I98" s="39">
        <f>'Upload Sheet Pull'!K100</f>
        <v>0</v>
      </c>
      <c r="J98" s="39">
        <f>'Upload Sheet Pull'!L100</f>
        <v>0</v>
      </c>
      <c r="K98" s="39">
        <f>'Upload Sheet Pull'!M100</f>
        <v>0</v>
      </c>
      <c r="L98" s="39">
        <f>'Upload Sheet Pull'!N100</f>
        <v>0</v>
      </c>
      <c r="M98" s="39">
        <f>'Upload Sheet Pull'!O100</f>
        <v>0</v>
      </c>
      <c r="N98" s="39">
        <f>'Upload Sheet Pull'!P100</f>
        <v>0</v>
      </c>
      <c r="O98" s="39">
        <f>'Upload Sheet Pull'!Q100</f>
        <v>0</v>
      </c>
      <c r="P98" s="39">
        <f>'Upload Sheet Pull'!R100</f>
        <v>0</v>
      </c>
      <c r="Q98" s="39">
        <f>'Upload Sheet Pull'!S100</f>
        <v>0</v>
      </c>
      <c r="R98" s="39">
        <f>'Upload Sheet Pull'!T100</f>
        <v>0</v>
      </c>
      <c r="S98" s="39">
        <f>'Upload Sheet Pull'!U100</f>
        <v>0</v>
      </c>
      <c r="T98" s="39">
        <f t="shared" si="3"/>
        <v>0</v>
      </c>
    </row>
    <row r="99" spans="1:20" x14ac:dyDescent="0.4">
      <c r="A99" t="str">
        <f>'Upload Sheet Pull'!A101</f>
        <v>Budget</v>
      </c>
      <c r="B99" t="str">
        <f>'Upload Sheet Pull'!B101</f>
        <v>7036-000000</v>
      </c>
      <c r="C99">
        <f>'Upload Sheet Pull'!C101</f>
        <v>570</v>
      </c>
      <c r="D99" t="str">
        <f>'Upload Sheet Pull'!D101</f>
        <v>035</v>
      </c>
      <c r="F99" t="str">
        <f>IF('Upload Sheet Pull'!E101="","",'Upload Sheet Pull'!E101)</f>
        <v/>
      </c>
      <c r="H99" s="39">
        <f>'Upload Sheet Pull'!J101</f>
        <v>0</v>
      </c>
      <c r="I99" s="39">
        <f>'Upload Sheet Pull'!K101</f>
        <v>0</v>
      </c>
      <c r="J99" s="39">
        <f>'Upload Sheet Pull'!L101</f>
        <v>0</v>
      </c>
      <c r="K99" s="39">
        <f>'Upload Sheet Pull'!M101</f>
        <v>0</v>
      </c>
      <c r="L99" s="39">
        <f>'Upload Sheet Pull'!N101</f>
        <v>0</v>
      </c>
      <c r="M99" s="39">
        <f>'Upload Sheet Pull'!O101</f>
        <v>0</v>
      </c>
      <c r="N99" s="39">
        <f>'Upload Sheet Pull'!P101</f>
        <v>0</v>
      </c>
      <c r="O99" s="39">
        <f>'Upload Sheet Pull'!Q101</f>
        <v>0</v>
      </c>
      <c r="P99" s="39">
        <f>'Upload Sheet Pull'!R101</f>
        <v>0</v>
      </c>
      <c r="Q99" s="39">
        <f>'Upload Sheet Pull'!S101</f>
        <v>0</v>
      </c>
      <c r="R99" s="39">
        <f>'Upload Sheet Pull'!T101</f>
        <v>0</v>
      </c>
      <c r="S99" s="39">
        <f>'Upload Sheet Pull'!U101</f>
        <v>0</v>
      </c>
      <c r="T99" s="39">
        <f t="shared" si="3"/>
        <v>0</v>
      </c>
    </row>
    <row r="100" spans="1:20" x14ac:dyDescent="0.4">
      <c r="A100" t="str">
        <f>'Upload Sheet Pull'!A102</f>
        <v>Budget</v>
      </c>
      <c r="B100" t="str">
        <f>'Upload Sheet Pull'!B102</f>
        <v>7044-000000</v>
      </c>
      <c r="C100">
        <f>'Upload Sheet Pull'!C102</f>
        <v>570</v>
      </c>
      <c r="D100" t="str">
        <f>'Upload Sheet Pull'!D102</f>
        <v>035</v>
      </c>
      <c r="F100" t="str">
        <f>IF('Upload Sheet Pull'!E102="","",'Upload Sheet Pull'!E102)</f>
        <v/>
      </c>
      <c r="H100" s="39">
        <f>'Upload Sheet Pull'!J102</f>
        <v>0</v>
      </c>
      <c r="I100" s="39">
        <f>'Upload Sheet Pull'!K102</f>
        <v>0</v>
      </c>
      <c r="J100" s="39">
        <f>'Upload Sheet Pull'!L102</f>
        <v>0</v>
      </c>
      <c r="K100" s="39">
        <f>'Upload Sheet Pull'!M102</f>
        <v>0</v>
      </c>
      <c r="L100" s="39">
        <f>'Upload Sheet Pull'!N102</f>
        <v>0</v>
      </c>
      <c r="M100" s="39">
        <f>'Upload Sheet Pull'!O102</f>
        <v>0</v>
      </c>
      <c r="N100" s="39">
        <f>'Upload Sheet Pull'!P102</f>
        <v>0</v>
      </c>
      <c r="O100" s="39">
        <f>'Upload Sheet Pull'!Q102</f>
        <v>0</v>
      </c>
      <c r="P100" s="39">
        <f>'Upload Sheet Pull'!R102</f>
        <v>0</v>
      </c>
      <c r="Q100" s="39">
        <f>'Upload Sheet Pull'!S102</f>
        <v>0</v>
      </c>
      <c r="R100" s="39">
        <f>'Upload Sheet Pull'!T102</f>
        <v>0</v>
      </c>
      <c r="S100" s="39">
        <f>'Upload Sheet Pull'!U102</f>
        <v>0</v>
      </c>
      <c r="T100" s="39">
        <f t="shared" si="3"/>
        <v>0</v>
      </c>
    </row>
    <row r="101" spans="1:20" x14ac:dyDescent="0.4">
      <c r="A101" t="str">
        <f>'Upload Sheet Pull'!A103</f>
        <v>Budget</v>
      </c>
      <c r="B101" t="str">
        <f>'Upload Sheet Pull'!B103</f>
        <v>7082-000000</v>
      </c>
      <c r="C101">
        <f>'Upload Sheet Pull'!C103</f>
        <v>570</v>
      </c>
      <c r="D101" t="str">
        <f>'Upload Sheet Pull'!D103</f>
        <v>035</v>
      </c>
      <c r="F101" t="str">
        <f>IF('Upload Sheet Pull'!E103="","",'Upload Sheet Pull'!E103)</f>
        <v/>
      </c>
      <c r="H101" s="39">
        <f>'Upload Sheet Pull'!J103</f>
        <v>50</v>
      </c>
      <c r="I101" s="39">
        <f>'Upload Sheet Pull'!K103</f>
        <v>55</v>
      </c>
      <c r="J101" s="39">
        <f>'Upload Sheet Pull'!L103</f>
        <v>55</v>
      </c>
      <c r="K101" s="39">
        <f>'Upload Sheet Pull'!M103</f>
        <v>55</v>
      </c>
      <c r="L101" s="39">
        <f>'Upload Sheet Pull'!N103</f>
        <v>55</v>
      </c>
      <c r="M101" s="39">
        <f>'Upload Sheet Pull'!O103</f>
        <v>55</v>
      </c>
      <c r="N101" s="39">
        <f>'Upload Sheet Pull'!P103</f>
        <v>55</v>
      </c>
      <c r="O101" s="39">
        <f>'Upload Sheet Pull'!Q103</f>
        <v>55</v>
      </c>
      <c r="P101" s="39">
        <f>'Upload Sheet Pull'!R103</f>
        <v>55</v>
      </c>
      <c r="Q101" s="39">
        <f>'Upload Sheet Pull'!S103</f>
        <v>55</v>
      </c>
      <c r="R101" s="39">
        <f>'Upload Sheet Pull'!T103</f>
        <v>55</v>
      </c>
      <c r="S101" s="39">
        <f>'Upload Sheet Pull'!U103</f>
        <v>55</v>
      </c>
      <c r="T101" s="39">
        <f t="shared" si="3"/>
        <v>655</v>
      </c>
    </row>
    <row r="102" spans="1:20" x14ac:dyDescent="0.4">
      <c r="A102" t="str">
        <f>'Upload Sheet Pull'!A104</f>
        <v>Budget</v>
      </c>
      <c r="B102" t="str">
        <f>'Upload Sheet Pull'!B104</f>
        <v/>
      </c>
      <c r="C102">
        <f>'Upload Sheet Pull'!C104</f>
        <v>570</v>
      </c>
      <c r="D102" t="str">
        <f>'Upload Sheet Pull'!D104</f>
        <v>035</v>
      </c>
      <c r="F102" t="str">
        <f>IF('Upload Sheet Pull'!E104="","",'Upload Sheet Pull'!E104)</f>
        <v/>
      </c>
      <c r="H102" s="39">
        <f>'Upload Sheet Pull'!J104</f>
        <v>0</v>
      </c>
      <c r="I102" s="39">
        <f>'Upload Sheet Pull'!K104</f>
        <v>0</v>
      </c>
      <c r="J102" s="39">
        <f>'Upload Sheet Pull'!L104</f>
        <v>0</v>
      </c>
      <c r="K102" s="39">
        <f>'Upload Sheet Pull'!M104</f>
        <v>0</v>
      </c>
      <c r="L102" s="39">
        <f>'Upload Sheet Pull'!N104</f>
        <v>0</v>
      </c>
      <c r="M102" s="39">
        <f>'Upload Sheet Pull'!O104</f>
        <v>0</v>
      </c>
      <c r="N102" s="39">
        <f>'Upload Sheet Pull'!P104</f>
        <v>0</v>
      </c>
      <c r="O102" s="39">
        <f>'Upload Sheet Pull'!Q104</f>
        <v>0</v>
      </c>
      <c r="P102" s="39">
        <f>'Upload Sheet Pull'!R104</f>
        <v>0</v>
      </c>
      <c r="Q102" s="39">
        <f>'Upload Sheet Pull'!S104</f>
        <v>0</v>
      </c>
      <c r="R102" s="39">
        <f>'Upload Sheet Pull'!T104</f>
        <v>0</v>
      </c>
      <c r="S102" s="39">
        <f>'Upload Sheet Pull'!U104</f>
        <v>0</v>
      </c>
      <c r="T102" s="39">
        <f t="shared" si="3"/>
        <v>0</v>
      </c>
    </row>
    <row r="103" spans="1:20" x14ac:dyDescent="0.4">
      <c r="A103" t="str">
        <f>'Upload Sheet Pull'!A105</f>
        <v>Budget</v>
      </c>
      <c r="B103" t="str">
        <f>'Upload Sheet Pull'!B105</f>
        <v/>
      </c>
      <c r="C103">
        <f>'Upload Sheet Pull'!C105</f>
        <v>570</v>
      </c>
      <c r="D103" t="str">
        <f>'Upload Sheet Pull'!D105</f>
        <v>035</v>
      </c>
      <c r="F103" t="str">
        <f>IF('Upload Sheet Pull'!E105="","",'Upload Sheet Pull'!E105)</f>
        <v/>
      </c>
      <c r="H103" s="39">
        <f>'Upload Sheet Pull'!J105</f>
        <v>0</v>
      </c>
      <c r="I103" s="39">
        <f>'Upload Sheet Pull'!K105</f>
        <v>0</v>
      </c>
      <c r="J103" s="39">
        <f>'Upload Sheet Pull'!L105</f>
        <v>0</v>
      </c>
      <c r="K103" s="39">
        <f>'Upload Sheet Pull'!M105</f>
        <v>0</v>
      </c>
      <c r="L103" s="39">
        <f>'Upload Sheet Pull'!N105</f>
        <v>0</v>
      </c>
      <c r="M103" s="39">
        <f>'Upload Sheet Pull'!O105</f>
        <v>0</v>
      </c>
      <c r="N103" s="39">
        <f>'Upload Sheet Pull'!P105</f>
        <v>0</v>
      </c>
      <c r="O103" s="39">
        <f>'Upload Sheet Pull'!Q105</f>
        <v>0</v>
      </c>
      <c r="P103" s="39">
        <f>'Upload Sheet Pull'!R105</f>
        <v>0</v>
      </c>
      <c r="Q103" s="39">
        <f>'Upload Sheet Pull'!S105</f>
        <v>0</v>
      </c>
      <c r="R103" s="39">
        <f>'Upload Sheet Pull'!T105</f>
        <v>0</v>
      </c>
      <c r="S103" s="39">
        <f>'Upload Sheet Pull'!U105</f>
        <v>0</v>
      </c>
      <c r="T103" s="39">
        <f t="shared" si="3"/>
        <v>0</v>
      </c>
    </row>
    <row r="104" spans="1:20" x14ac:dyDescent="0.4">
      <c r="A104" t="str">
        <f>'Upload Sheet Pull'!A106</f>
        <v>Budget</v>
      </c>
      <c r="B104" t="str">
        <f>'Upload Sheet Pull'!B106</f>
        <v/>
      </c>
      <c r="C104">
        <f>'Upload Sheet Pull'!C106</f>
        <v>570</v>
      </c>
      <c r="D104" t="str">
        <f>'Upload Sheet Pull'!D106</f>
        <v>035</v>
      </c>
      <c r="F104" t="str">
        <f>IF('Upload Sheet Pull'!E106="","",'Upload Sheet Pull'!E106)</f>
        <v/>
      </c>
      <c r="H104" s="39">
        <f>'Upload Sheet Pull'!J106</f>
        <v>0</v>
      </c>
      <c r="I104" s="39">
        <f>'Upload Sheet Pull'!K106</f>
        <v>0</v>
      </c>
      <c r="J104" s="39">
        <f>'Upload Sheet Pull'!L106</f>
        <v>0</v>
      </c>
      <c r="K104" s="39">
        <f>'Upload Sheet Pull'!M106</f>
        <v>0</v>
      </c>
      <c r="L104" s="39">
        <f>'Upload Sheet Pull'!N106</f>
        <v>0</v>
      </c>
      <c r="M104" s="39">
        <f>'Upload Sheet Pull'!O106</f>
        <v>0</v>
      </c>
      <c r="N104" s="39">
        <f>'Upload Sheet Pull'!P106</f>
        <v>0</v>
      </c>
      <c r="O104" s="39">
        <f>'Upload Sheet Pull'!Q106</f>
        <v>0</v>
      </c>
      <c r="P104" s="39">
        <f>'Upload Sheet Pull'!R106</f>
        <v>0</v>
      </c>
      <c r="Q104" s="39">
        <f>'Upload Sheet Pull'!S106</f>
        <v>0</v>
      </c>
      <c r="R104" s="39">
        <f>'Upload Sheet Pull'!T106</f>
        <v>0</v>
      </c>
      <c r="S104" s="39">
        <f>'Upload Sheet Pull'!U106</f>
        <v>0</v>
      </c>
      <c r="T104" s="39">
        <f t="shared" si="3"/>
        <v>0</v>
      </c>
    </row>
    <row r="105" spans="1:20" x14ac:dyDescent="0.4">
      <c r="A105" t="str">
        <f>'Upload Sheet Pull'!A107</f>
        <v>Budget</v>
      </c>
      <c r="B105" t="str">
        <f>'Upload Sheet Pull'!B107</f>
        <v>7006-000000</v>
      </c>
      <c r="C105">
        <f>'Upload Sheet Pull'!C107</f>
        <v>571</v>
      </c>
      <c r="D105" t="str">
        <f>'Upload Sheet Pull'!D107</f>
        <v>035</v>
      </c>
      <c r="F105" t="str">
        <f>IF('Upload Sheet Pull'!E107="","",'Upload Sheet Pull'!E107)</f>
        <v/>
      </c>
      <c r="H105" s="39">
        <f>'Upload Sheet Pull'!J107</f>
        <v>0</v>
      </c>
      <c r="I105" s="39">
        <f>'Upload Sheet Pull'!K107</f>
        <v>0</v>
      </c>
      <c r="J105" s="39">
        <f>'Upload Sheet Pull'!L107</f>
        <v>0</v>
      </c>
      <c r="K105" s="39">
        <f>'Upload Sheet Pull'!M107</f>
        <v>0</v>
      </c>
      <c r="L105" s="39">
        <f>'Upload Sheet Pull'!N107</f>
        <v>0</v>
      </c>
      <c r="M105" s="39">
        <f>'Upload Sheet Pull'!O107</f>
        <v>0</v>
      </c>
      <c r="N105" s="39">
        <f>'Upload Sheet Pull'!P107</f>
        <v>0</v>
      </c>
      <c r="O105" s="39">
        <f>'Upload Sheet Pull'!Q107</f>
        <v>0</v>
      </c>
      <c r="P105" s="39">
        <f>'Upload Sheet Pull'!R107</f>
        <v>0</v>
      </c>
      <c r="Q105" s="39">
        <f>'Upload Sheet Pull'!S107</f>
        <v>0</v>
      </c>
      <c r="R105" s="39">
        <f>'Upload Sheet Pull'!T107</f>
        <v>0</v>
      </c>
      <c r="S105" s="39">
        <f>'Upload Sheet Pull'!U107</f>
        <v>0</v>
      </c>
      <c r="T105" s="39">
        <f t="shared" si="3"/>
        <v>0</v>
      </c>
    </row>
    <row r="106" spans="1:20" x14ac:dyDescent="0.4">
      <c r="A106" t="str">
        <f>'Upload Sheet Pull'!A108</f>
        <v>Budget</v>
      </c>
      <c r="B106" t="str">
        <f>'Upload Sheet Pull'!B108</f>
        <v>7008-000000</v>
      </c>
      <c r="C106">
        <f>'Upload Sheet Pull'!C108</f>
        <v>571</v>
      </c>
      <c r="D106" t="str">
        <f>'Upload Sheet Pull'!D108</f>
        <v>035</v>
      </c>
      <c r="F106" t="str">
        <f>IF('Upload Sheet Pull'!E108="","",'Upload Sheet Pull'!E108)</f>
        <v/>
      </c>
      <c r="H106" s="39">
        <f>'Upload Sheet Pull'!J108</f>
        <v>0</v>
      </c>
      <c r="I106" s="39">
        <f>'Upload Sheet Pull'!K108</f>
        <v>0</v>
      </c>
      <c r="J106" s="39">
        <f>'Upload Sheet Pull'!L108</f>
        <v>0</v>
      </c>
      <c r="K106" s="39">
        <f>'Upload Sheet Pull'!M108</f>
        <v>0</v>
      </c>
      <c r="L106" s="39">
        <f>'Upload Sheet Pull'!N108</f>
        <v>0</v>
      </c>
      <c r="M106" s="39">
        <f>'Upload Sheet Pull'!O108</f>
        <v>0</v>
      </c>
      <c r="N106" s="39">
        <f>'Upload Sheet Pull'!P108</f>
        <v>0</v>
      </c>
      <c r="O106" s="39">
        <f>'Upload Sheet Pull'!Q108</f>
        <v>0</v>
      </c>
      <c r="P106" s="39">
        <f>'Upload Sheet Pull'!R108</f>
        <v>0</v>
      </c>
      <c r="Q106" s="39">
        <f>'Upload Sheet Pull'!S108</f>
        <v>0</v>
      </c>
      <c r="R106" s="39">
        <f>'Upload Sheet Pull'!T108</f>
        <v>0</v>
      </c>
      <c r="S106" s="39">
        <f>'Upload Sheet Pull'!U108</f>
        <v>0</v>
      </c>
      <c r="T106" s="39">
        <f t="shared" si="3"/>
        <v>0</v>
      </c>
    </row>
    <row r="107" spans="1:20" x14ac:dyDescent="0.4">
      <c r="A107" t="str">
        <f>'Upload Sheet Pull'!A109</f>
        <v>Budget</v>
      </c>
      <c r="B107" t="str">
        <f>'Upload Sheet Pull'!B109</f>
        <v>7010-000000</v>
      </c>
      <c r="C107">
        <f>'Upload Sheet Pull'!C109</f>
        <v>571</v>
      </c>
      <c r="D107" t="str">
        <f>'Upload Sheet Pull'!D109</f>
        <v>035</v>
      </c>
      <c r="F107" t="str">
        <f>IF('Upload Sheet Pull'!E109="","",'Upload Sheet Pull'!E109)</f>
        <v/>
      </c>
      <c r="H107" s="39">
        <f>'Upload Sheet Pull'!J109</f>
        <v>0</v>
      </c>
      <c r="I107" s="39">
        <f>'Upload Sheet Pull'!K109</f>
        <v>0</v>
      </c>
      <c r="J107" s="39">
        <f>'Upload Sheet Pull'!L109</f>
        <v>0</v>
      </c>
      <c r="K107" s="39">
        <f>'Upload Sheet Pull'!M109</f>
        <v>0</v>
      </c>
      <c r="L107" s="39">
        <f>'Upload Sheet Pull'!N109</f>
        <v>0</v>
      </c>
      <c r="M107" s="39">
        <f>'Upload Sheet Pull'!O109</f>
        <v>0</v>
      </c>
      <c r="N107" s="39">
        <f>'Upload Sheet Pull'!P109</f>
        <v>0</v>
      </c>
      <c r="O107" s="39">
        <f>'Upload Sheet Pull'!Q109</f>
        <v>0</v>
      </c>
      <c r="P107" s="39">
        <f>'Upload Sheet Pull'!R109</f>
        <v>0</v>
      </c>
      <c r="Q107" s="39">
        <f>'Upload Sheet Pull'!S109</f>
        <v>0</v>
      </c>
      <c r="R107" s="39">
        <f>'Upload Sheet Pull'!T109</f>
        <v>0</v>
      </c>
      <c r="S107" s="39">
        <f>'Upload Sheet Pull'!U109</f>
        <v>0</v>
      </c>
      <c r="T107" s="39">
        <f t="shared" si="3"/>
        <v>0</v>
      </c>
    </row>
    <row r="108" spans="1:20" x14ac:dyDescent="0.4">
      <c r="A108" t="str">
        <f>'Upload Sheet Pull'!A110</f>
        <v>Budget</v>
      </c>
      <c r="B108" t="str">
        <f>'Upload Sheet Pull'!B110</f>
        <v>7012-000000</v>
      </c>
      <c r="C108">
        <f>'Upload Sheet Pull'!C110</f>
        <v>571</v>
      </c>
      <c r="D108" t="str">
        <f>'Upload Sheet Pull'!D110</f>
        <v>035</v>
      </c>
      <c r="F108" t="str">
        <f>IF('Upload Sheet Pull'!E110="","",'Upload Sheet Pull'!E110)</f>
        <v/>
      </c>
      <c r="H108" s="39">
        <f>'Upload Sheet Pull'!J110</f>
        <v>0</v>
      </c>
      <c r="I108" s="39">
        <f>'Upload Sheet Pull'!K110</f>
        <v>0</v>
      </c>
      <c r="J108" s="39">
        <f>'Upload Sheet Pull'!L110</f>
        <v>0</v>
      </c>
      <c r="K108" s="39">
        <f>'Upload Sheet Pull'!M110</f>
        <v>0</v>
      </c>
      <c r="L108" s="39">
        <f>'Upload Sheet Pull'!N110</f>
        <v>0</v>
      </c>
      <c r="M108" s="39">
        <f>'Upload Sheet Pull'!O110</f>
        <v>0</v>
      </c>
      <c r="N108" s="39">
        <f>'Upload Sheet Pull'!P110</f>
        <v>0</v>
      </c>
      <c r="O108" s="39">
        <f>'Upload Sheet Pull'!Q110</f>
        <v>0</v>
      </c>
      <c r="P108" s="39">
        <f>'Upload Sheet Pull'!R110</f>
        <v>0</v>
      </c>
      <c r="Q108" s="39">
        <f>'Upload Sheet Pull'!S110</f>
        <v>0</v>
      </c>
      <c r="R108" s="39">
        <f>'Upload Sheet Pull'!T110</f>
        <v>0</v>
      </c>
      <c r="S108" s="39">
        <f>'Upload Sheet Pull'!U110</f>
        <v>0</v>
      </c>
      <c r="T108" s="39">
        <f t="shared" si="3"/>
        <v>0</v>
      </c>
    </row>
    <row r="109" spans="1:20" x14ac:dyDescent="0.4">
      <c r="A109" t="str">
        <f>'Upload Sheet Pull'!A111</f>
        <v>Budget</v>
      </c>
      <c r="B109" t="str">
        <f>'Upload Sheet Pull'!B111</f>
        <v>7036-000000</v>
      </c>
      <c r="C109">
        <f>'Upload Sheet Pull'!C111</f>
        <v>571</v>
      </c>
      <c r="D109" t="str">
        <f>'Upload Sheet Pull'!D111</f>
        <v>035</v>
      </c>
      <c r="F109" t="str">
        <f>IF('Upload Sheet Pull'!E111="","",'Upload Sheet Pull'!E111)</f>
        <v/>
      </c>
      <c r="H109" s="39">
        <f>'Upload Sheet Pull'!J111</f>
        <v>0</v>
      </c>
      <c r="I109" s="39">
        <f>'Upload Sheet Pull'!K111</f>
        <v>0</v>
      </c>
      <c r="J109" s="39">
        <f>'Upload Sheet Pull'!L111</f>
        <v>0</v>
      </c>
      <c r="K109" s="39">
        <f>'Upload Sheet Pull'!M111</f>
        <v>0</v>
      </c>
      <c r="L109" s="39">
        <f>'Upload Sheet Pull'!N111</f>
        <v>0</v>
      </c>
      <c r="M109" s="39">
        <f>'Upload Sheet Pull'!O111</f>
        <v>0</v>
      </c>
      <c r="N109" s="39">
        <f>'Upload Sheet Pull'!P111</f>
        <v>0</v>
      </c>
      <c r="O109" s="39">
        <f>'Upload Sheet Pull'!Q111</f>
        <v>0</v>
      </c>
      <c r="P109" s="39">
        <f>'Upload Sheet Pull'!R111</f>
        <v>0</v>
      </c>
      <c r="Q109" s="39">
        <f>'Upload Sheet Pull'!S111</f>
        <v>0</v>
      </c>
      <c r="R109" s="39">
        <f>'Upload Sheet Pull'!T111</f>
        <v>0</v>
      </c>
      <c r="S109" s="39">
        <f>'Upload Sheet Pull'!U111</f>
        <v>0</v>
      </c>
      <c r="T109" s="39">
        <f t="shared" si="3"/>
        <v>0</v>
      </c>
    </row>
    <row r="110" spans="1:20" x14ac:dyDescent="0.4">
      <c r="A110" t="str">
        <f>'Upload Sheet Pull'!A112</f>
        <v>Budget</v>
      </c>
      <c r="B110" t="str">
        <f>'Upload Sheet Pull'!B112</f>
        <v>7044-000000</v>
      </c>
      <c r="C110">
        <f>'Upload Sheet Pull'!C112</f>
        <v>571</v>
      </c>
      <c r="D110" t="str">
        <f>'Upload Sheet Pull'!D112</f>
        <v>035</v>
      </c>
      <c r="F110" t="str">
        <f>IF('Upload Sheet Pull'!E112="","",'Upload Sheet Pull'!E112)</f>
        <v/>
      </c>
      <c r="H110" s="39">
        <f>'Upload Sheet Pull'!J112</f>
        <v>0</v>
      </c>
      <c r="I110" s="39">
        <f>'Upload Sheet Pull'!K112</f>
        <v>0</v>
      </c>
      <c r="J110" s="39">
        <f>'Upload Sheet Pull'!L112</f>
        <v>0</v>
      </c>
      <c r="K110" s="39">
        <f>'Upload Sheet Pull'!M112</f>
        <v>0</v>
      </c>
      <c r="L110" s="39">
        <f>'Upload Sheet Pull'!N112</f>
        <v>0</v>
      </c>
      <c r="M110" s="39">
        <f>'Upload Sheet Pull'!O112</f>
        <v>0</v>
      </c>
      <c r="N110" s="39">
        <f>'Upload Sheet Pull'!P112</f>
        <v>0</v>
      </c>
      <c r="O110" s="39">
        <f>'Upload Sheet Pull'!Q112</f>
        <v>0</v>
      </c>
      <c r="P110" s="39">
        <f>'Upload Sheet Pull'!R112</f>
        <v>0</v>
      </c>
      <c r="Q110" s="39">
        <f>'Upload Sheet Pull'!S112</f>
        <v>0</v>
      </c>
      <c r="R110" s="39">
        <f>'Upload Sheet Pull'!T112</f>
        <v>0</v>
      </c>
      <c r="S110" s="39">
        <f>'Upload Sheet Pull'!U112</f>
        <v>0</v>
      </c>
      <c r="T110" s="39">
        <f t="shared" si="3"/>
        <v>0</v>
      </c>
    </row>
    <row r="111" spans="1:20" x14ac:dyDescent="0.4">
      <c r="A111" t="str">
        <f>'Upload Sheet Pull'!A113</f>
        <v>Budget</v>
      </c>
      <c r="B111" t="str">
        <f>'Upload Sheet Pull'!B113</f>
        <v>7082-000000</v>
      </c>
      <c r="C111">
        <f>'Upload Sheet Pull'!C113</f>
        <v>571</v>
      </c>
      <c r="D111" t="str">
        <f>'Upload Sheet Pull'!D113</f>
        <v>035</v>
      </c>
      <c r="F111" t="str">
        <f>IF('Upload Sheet Pull'!E113="","",'Upload Sheet Pull'!E113)</f>
        <v/>
      </c>
      <c r="H111" s="39">
        <f>'Upload Sheet Pull'!J113</f>
        <v>300</v>
      </c>
      <c r="I111" s="39">
        <f>'Upload Sheet Pull'!K113</f>
        <v>300</v>
      </c>
      <c r="J111" s="39">
        <f>'Upload Sheet Pull'!L113</f>
        <v>300</v>
      </c>
      <c r="K111" s="39">
        <f>'Upload Sheet Pull'!M113</f>
        <v>300</v>
      </c>
      <c r="L111" s="39">
        <f>'Upload Sheet Pull'!N113</f>
        <v>300</v>
      </c>
      <c r="M111" s="39">
        <f>'Upload Sheet Pull'!O113</f>
        <v>300</v>
      </c>
      <c r="N111" s="39">
        <f>'Upload Sheet Pull'!P113</f>
        <v>300</v>
      </c>
      <c r="O111" s="39">
        <f>'Upload Sheet Pull'!Q113</f>
        <v>300</v>
      </c>
      <c r="P111" s="39">
        <f>'Upload Sheet Pull'!R113</f>
        <v>300</v>
      </c>
      <c r="Q111" s="39">
        <f>'Upload Sheet Pull'!S113</f>
        <v>600</v>
      </c>
      <c r="R111" s="39">
        <f>'Upload Sheet Pull'!T113</f>
        <v>300</v>
      </c>
      <c r="S111" s="39">
        <f>'Upload Sheet Pull'!U113</f>
        <v>300</v>
      </c>
      <c r="T111" s="39">
        <f t="shared" si="3"/>
        <v>3900</v>
      </c>
    </row>
    <row r="112" spans="1:20" x14ac:dyDescent="0.4">
      <c r="A112" t="str">
        <f>'Upload Sheet Pull'!A114</f>
        <v>Budget</v>
      </c>
      <c r="B112" t="str">
        <f>'Upload Sheet Pull'!B114</f>
        <v/>
      </c>
      <c r="C112">
        <f>'Upload Sheet Pull'!C114</f>
        <v>571</v>
      </c>
      <c r="D112" t="str">
        <f>'Upload Sheet Pull'!D114</f>
        <v>035</v>
      </c>
      <c r="F112" t="str">
        <f>IF('Upload Sheet Pull'!E114="","",'Upload Sheet Pull'!E114)</f>
        <v/>
      </c>
      <c r="H112" s="39">
        <f>'Upload Sheet Pull'!J114</f>
        <v>0</v>
      </c>
      <c r="I112" s="39">
        <f>'Upload Sheet Pull'!K114</f>
        <v>0</v>
      </c>
      <c r="J112" s="39">
        <f>'Upload Sheet Pull'!L114</f>
        <v>0</v>
      </c>
      <c r="K112" s="39">
        <f>'Upload Sheet Pull'!M114</f>
        <v>0</v>
      </c>
      <c r="L112" s="39">
        <f>'Upload Sheet Pull'!N114</f>
        <v>0</v>
      </c>
      <c r="M112" s="39">
        <f>'Upload Sheet Pull'!O114</f>
        <v>0</v>
      </c>
      <c r="N112" s="39">
        <f>'Upload Sheet Pull'!P114</f>
        <v>0</v>
      </c>
      <c r="O112" s="39">
        <f>'Upload Sheet Pull'!Q114</f>
        <v>0</v>
      </c>
      <c r="P112" s="39">
        <f>'Upload Sheet Pull'!R114</f>
        <v>0</v>
      </c>
      <c r="Q112" s="39">
        <f>'Upload Sheet Pull'!S114</f>
        <v>0</v>
      </c>
      <c r="R112" s="39">
        <f>'Upload Sheet Pull'!T114</f>
        <v>0</v>
      </c>
      <c r="S112" s="39">
        <f>'Upload Sheet Pull'!U114</f>
        <v>0</v>
      </c>
      <c r="T112" s="39">
        <f t="shared" si="3"/>
        <v>0</v>
      </c>
    </row>
    <row r="113" spans="1:20" x14ac:dyDescent="0.4">
      <c r="A113" t="str">
        <f>'Upload Sheet Pull'!A115</f>
        <v>Budget</v>
      </c>
      <c r="B113" t="str">
        <f>'Upload Sheet Pull'!B115</f>
        <v/>
      </c>
      <c r="C113">
        <f>'Upload Sheet Pull'!C115</f>
        <v>571</v>
      </c>
      <c r="D113" t="str">
        <f>'Upload Sheet Pull'!D115</f>
        <v>035</v>
      </c>
      <c r="F113" t="str">
        <f>IF('Upload Sheet Pull'!E115="","",'Upload Sheet Pull'!E115)</f>
        <v/>
      </c>
      <c r="H113" s="39">
        <f>'Upload Sheet Pull'!J115</f>
        <v>0</v>
      </c>
      <c r="I113" s="39">
        <f>'Upload Sheet Pull'!K115</f>
        <v>0</v>
      </c>
      <c r="J113" s="39">
        <f>'Upload Sheet Pull'!L115</f>
        <v>0</v>
      </c>
      <c r="K113" s="39">
        <f>'Upload Sheet Pull'!M115</f>
        <v>0</v>
      </c>
      <c r="L113" s="39">
        <f>'Upload Sheet Pull'!N115</f>
        <v>0</v>
      </c>
      <c r="M113" s="39">
        <f>'Upload Sheet Pull'!O115</f>
        <v>0</v>
      </c>
      <c r="N113" s="39">
        <f>'Upload Sheet Pull'!P115</f>
        <v>0</v>
      </c>
      <c r="O113" s="39">
        <f>'Upload Sheet Pull'!Q115</f>
        <v>0</v>
      </c>
      <c r="P113" s="39">
        <f>'Upload Sheet Pull'!R115</f>
        <v>0</v>
      </c>
      <c r="Q113" s="39">
        <f>'Upload Sheet Pull'!S115</f>
        <v>0</v>
      </c>
      <c r="R113" s="39">
        <f>'Upload Sheet Pull'!T115</f>
        <v>0</v>
      </c>
      <c r="S113" s="39">
        <f>'Upload Sheet Pull'!U115</f>
        <v>0</v>
      </c>
      <c r="T113" s="39">
        <f t="shared" si="3"/>
        <v>0</v>
      </c>
    </row>
    <row r="114" spans="1:20" x14ac:dyDescent="0.4">
      <c r="A114" t="str">
        <f>'Upload Sheet Pull'!A116</f>
        <v>Budget</v>
      </c>
      <c r="B114" t="str">
        <f>'Upload Sheet Pull'!B116</f>
        <v/>
      </c>
      <c r="C114">
        <f>'Upload Sheet Pull'!C116</f>
        <v>571</v>
      </c>
      <c r="D114" t="str">
        <f>'Upload Sheet Pull'!D116</f>
        <v>035</v>
      </c>
      <c r="F114" t="str">
        <f>IF('Upload Sheet Pull'!E116="","",'Upload Sheet Pull'!E116)</f>
        <v/>
      </c>
      <c r="H114" s="39">
        <f>'Upload Sheet Pull'!J116</f>
        <v>0</v>
      </c>
      <c r="I114" s="39">
        <f>'Upload Sheet Pull'!K116</f>
        <v>0</v>
      </c>
      <c r="J114" s="39">
        <f>'Upload Sheet Pull'!L116</f>
        <v>0</v>
      </c>
      <c r="K114" s="39">
        <f>'Upload Sheet Pull'!M116</f>
        <v>0</v>
      </c>
      <c r="L114" s="39">
        <f>'Upload Sheet Pull'!N116</f>
        <v>0</v>
      </c>
      <c r="M114" s="39">
        <f>'Upload Sheet Pull'!O116</f>
        <v>0</v>
      </c>
      <c r="N114" s="39">
        <f>'Upload Sheet Pull'!P116</f>
        <v>0</v>
      </c>
      <c r="O114" s="39">
        <f>'Upload Sheet Pull'!Q116</f>
        <v>0</v>
      </c>
      <c r="P114" s="39">
        <f>'Upload Sheet Pull'!R116</f>
        <v>0</v>
      </c>
      <c r="Q114" s="39">
        <f>'Upload Sheet Pull'!S116</f>
        <v>0</v>
      </c>
      <c r="R114" s="39">
        <f>'Upload Sheet Pull'!T116</f>
        <v>0</v>
      </c>
      <c r="S114" s="39">
        <f>'Upload Sheet Pull'!U116</f>
        <v>0</v>
      </c>
      <c r="T114" s="39">
        <f t="shared" si="3"/>
        <v>0</v>
      </c>
    </row>
    <row r="115" spans="1:20" x14ac:dyDescent="0.4">
      <c r="A115" t="str">
        <f>'Upload Sheet Pull'!A117</f>
        <v>Budget</v>
      </c>
      <c r="B115" t="str">
        <f>'Upload Sheet Pull'!B117</f>
        <v>7006-000000</v>
      </c>
      <c r="C115">
        <f>'Upload Sheet Pull'!C117</f>
        <v>572</v>
      </c>
      <c r="D115" t="str">
        <f>'Upload Sheet Pull'!D117</f>
        <v>035</v>
      </c>
      <c r="F115" t="str">
        <f>IF('Upload Sheet Pull'!E117="","",'Upload Sheet Pull'!E117)</f>
        <v/>
      </c>
      <c r="H115" s="39">
        <f>'Upload Sheet Pull'!J117</f>
        <v>0</v>
      </c>
      <c r="I115" s="39">
        <f>'Upload Sheet Pull'!K117</f>
        <v>0</v>
      </c>
      <c r="J115" s="39">
        <f>'Upload Sheet Pull'!L117</f>
        <v>0</v>
      </c>
      <c r="K115" s="39">
        <f>'Upload Sheet Pull'!M117</f>
        <v>0</v>
      </c>
      <c r="L115" s="39">
        <f>'Upload Sheet Pull'!N117</f>
        <v>0</v>
      </c>
      <c r="M115" s="39">
        <f>'Upload Sheet Pull'!O117</f>
        <v>0</v>
      </c>
      <c r="N115" s="39">
        <f>'Upload Sheet Pull'!P117</f>
        <v>0</v>
      </c>
      <c r="O115" s="39">
        <f>'Upload Sheet Pull'!Q117</f>
        <v>0</v>
      </c>
      <c r="P115" s="39">
        <f>'Upload Sheet Pull'!R117</f>
        <v>0</v>
      </c>
      <c r="Q115" s="39">
        <f>'Upload Sheet Pull'!S117</f>
        <v>0</v>
      </c>
      <c r="R115" s="39">
        <f>'Upload Sheet Pull'!T117</f>
        <v>0</v>
      </c>
      <c r="S115" s="39">
        <f>'Upload Sheet Pull'!U117</f>
        <v>0</v>
      </c>
      <c r="T115" s="39">
        <f t="shared" si="3"/>
        <v>0</v>
      </c>
    </row>
    <row r="116" spans="1:20" x14ac:dyDescent="0.4">
      <c r="A116" t="str">
        <f>'Upload Sheet Pull'!A118</f>
        <v>Budget</v>
      </c>
      <c r="B116" t="str">
        <f>'Upload Sheet Pull'!B118</f>
        <v>7008-000000</v>
      </c>
      <c r="C116">
        <f>'Upload Sheet Pull'!C118</f>
        <v>572</v>
      </c>
      <c r="D116" t="str">
        <f>'Upload Sheet Pull'!D118</f>
        <v>035</v>
      </c>
      <c r="F116" t="str">
        <f>IF('Upload Sheet Pull'!E118="","",'Upload Sheet Pull'!E118)</f>
        <v/>
      </c>
      <c r="H116" s="39">
        <f>'Upload Sheet Pull'!J118</f>
        <v>0</v>
      </c>
      <c r="I116" s="39">
        <f>'Upload Sheet Pull'!K118</f>
        <v>0</v>
      </c>
      <c r="J116" s="39">
        <f>'Upload Sheet Pull'!L118</f>
        <v>0</v>
      </c>
      <c r="K116" s="39">
        <f>'Upload Sheet Pull'!M118</f>
        <v>0</v>
      </c>
      <c r="L116" s="39">
        <f>'Upload Sheet Pull'!N118</f>
        <v>0</v>
      </c>
      <c r="M116" s="39">
        <f>'Upload Sheet Pull'!O118</f>
        <v>0</v>
      </c>
      <c r="N116" s="39">
        <f>'Upload Sheet Pull'!P118</f>
        <v>0</v>
      </c>
      <c r="O116" s="39">
        <f>'Upload Sheet Pull'!Q118</f>
        <v>0</v>
      </c>
      <c r="P116" s="39">
        <f>'Upload Sheet Pull'!R118</f>
        <v>0</v>
      </c>
      <c r="Q116" s="39">
        <f>'Upload Sheet Pull'!S118</f>
        <v>0</v>
      </c>
      <c r="R116" s="39">
        <f>'Upload Sheet Pull'!T118</f>
        <v>0</v>
      </c>
      <c r="S116" s="39">
        <f>'Upload Sheet Pull'!U118</f>
        <v>0</v>
      </c>
      <c r="T116" s="39">
        <f t="shared" si="3"/>
        <v>0</v>
      </c>
    </row>
    <row r="117" spans="1:20" x14ac:dyDescent="0.4">
      <c r="A117" t="str">
        <f>'Upload Sheet Pull'!A119</f>
        <v>Budget</v>
      </c>
      <c r="B117" t="str">
        <f>'Upload Sheet Pull'!B119</f>
        <v>7010-000000</v>
      </c>
      <c r="C117">
        <f>'Upload Sheet Pull'!C119</f>
        <v>572</v>
      </c>
      <c r="D117" t="str">
        <f>'Upload Sheet Pull'!D119</f>
        <v>035</v>
      </c>
      <c r="F117" t="str">
        <f>IF('Upload Sheet Pull'!E119="","",'Upload Sheet Pull'!E119)</f>
        <v/>
      </c>
      <c r="H117" s="39">
        <f>'Upload Sheet Pull'!J119</f>
        <v>0</v>
      </c>
      <c r="I117" s="39">
        <f>'Upload Sheet Pull'!K119</f>
        <v>0</v>
      </c>
      <c r="J117" s="39">
        <f>'Upload Sheet Pull'!L119</f>
        <v>0</v>
      </c>
      <c r="K117" s="39">
        <f>'Upload Sheet Pull'!M119</f>
        <v>0</v>
      </c>
      <c r="L117" s="39">
        <f>'Upload Sheet Pull'!N119</f>
        <v>0</v>
      </c>
      <c r="M117" s="39">
        <f>'Upload Sheet Pull'!O119</f>
        <v>0</v>
      </c>
      <c r="N117" s="39">
        <f>'Upload Sheet Pull'!P119</f>
        <v>0</v>
      </c>
      <c r="O117" s="39">
        <f>'Upload Sheet Pull'!Q119</f>
        <v>0</v>
      </c>
      <c r="P117" s="39">
        <f>'Upload Sheet Pull'!R119</f>
        <v>0</v>
      </c>
      <c r="Q117" s="39">
        <f>'Upload Sheet Pull'!S119</f>
        <v>0</v>
      </c>
      <c r="R117" s="39">
        <f>'Upload Sheet Pull'!T119</f>
        <v>0</v>
      </c>
      <c r="S117" s="39">
        <f>'Upload Sheet Pull'!U119</f>
        <v>0</v>
      </c>
      <c r="T117" s="39">
        <f t="shared" si="3"/>
        <v>0</v>
      </c>
    </row>
    <row r="118" spans="1:20" x14ac:dyDescent="0.4">
      <c r="A118" t="str">
        <f>'Upload Sheet Pull'!A120</f>
        <v>Budget</v>
      </c>
      <c r="B118" t="str">
        <f>'Upload Sheet Pull'!B120</f>
        <v>7012-000000</v>
      </c>
      <c r="C118">
        <f>'Upload Sheet Pull'!C120</f>
        <v>572</v>
      </c>
      <c r="D118" t="str">
        <f>'Upload Sheet Pull'!D120</f>
        <v>035</v>
      </c>
      <c r="F118" t="str">
        <f>IF('Upload Sheet Pull'!E120="","",'Upload Sheet Pull'!E120)</f>
        <v/>
      </c>
      <c r="H118" s="39">
        <f>'Upload Sheet Pull'!J120</f>
        <v>0</v>
      </c>
      <c r="I118" s="39">
        <f>'Upload Sheet Pull'!K120</f>
        <v>0</v>
      </c>
      <c r="J118" s="39">
        <f>'Upload Sheet Pull'!L120</f>
        <v>0</v>
      </c>
      <c r="K118" s="39">
        <f>'Upload Sheet Pull'!M120</f>
        <v>0</v>
      </c>
      <c r="L118" s="39">
        <f>'Upload Sheet Pull'!N120</f>
        <v>0</v>
      </c>
      <c r="M118" s="39">
        <f>'Upload Sheet Pull'!O120</f>
        <v>0</v>
      </c>
      <c r="N118" s="39">
        <f>'Upload Sheet Pull'!P120</f>
        <v>0</v>
      </c>
      <c r="O118" s="39">
        <f>'Upload Sheet Pull'!Q120</f>
        <v>0</v>
      </c>
      <c r="P118" s="39">
        <f>'Upload Sheet Pull'!R120</f>
        <v>0</v>
      </c>
      <c r="Q118" s="39">
        <f>'Upload Sheet Pull'!S120</f>
        <v>0</v>
      </c>
      <c r="R118" s="39">
        <f>'Upload Sheet Pull'!T120</f>
        <v>0</v>
      </c>
      <c r="S118" s="39">
        <f>'Upload Sheet Pull'!U120</f>
        <v>0</v>
      </c>
      <c r="T118" s="39">
        <f t="shared" si="3"/>
        <v>0</v>
      </c>
    </row>
    <row r="119" spans="1:20" x14ac:dyDescent="0.4">
      <c r="A119" t="str">
        <f>'Upload Sheet Pull'!A121</f>
        <v>Budget</v>
      </c>
      <c r="B119" t="str">
        <f>'Upload Sheet Pull'!B121</f>
        <v>7036-000000</v>
      </c>
      <c r="C119">
        <f>'Upload Sheet Pull'!C121</f>
        <v>572</v>
      </c>
      <c r="D119" t="str">
        <f>'Upload Sheet Pull'!D121</f>
        <v>035</v>
      </c>
      <c r="F119" t="str">
        <f>IF('Upload Sheet Pull'!E121="","",'Upload Sheet Pull'!E121)</f>
        <v/>
      </c>
      <c r="H119" s="39">
        <f>'Upload Sheet Pull'!J121</f>
        <v>0</v>
      </c>
      <c r="I119" s="39">
        <f>'Upload Sheet Pull'!K121</f>
        <v>0</v>
      </c>
      <c r="J119" s="39">
        <f>'Upload Sheet Pull'!L121</f>
        <v>0</v>
      </c>
      <c r="K119" s="39">
        <f>'Upload Sheet Pull'!M121</f>
        <v>0</v>
      </c>
      <c r="L119" s="39">
        <f>'Upload Sheet Pull'!N121</f>
        <v>0</v>
      </c>
      <c r="M119" s="39">
        <f>'Upload Sheet Pull'!O121</f>
        <v>0</v>
      </c>
      <c r="N119" s="39">
        <f>'Upload Sheet Pull'!P121</f>
        <v>0</v>
      </c>
      <c r="O119" s="39">
        <f>'Upload Sheet Pull'!Q121</f>
        <v>0</v>
      </c>
      <c r="P119" s="39">
        <f>'Upload Sheet Pull'!R121</f>
        <v>0</v>
      </c>
      <c r="Q119" s="39">
        <f>'Upload Sheet Pull'!S121</f>
        <v>0</v>
      </c>
      <c r="R119" s="39">
        <f>'Upload Sheet Pull'!T121</f>
        <v>0</v>
      </c>
      <c r="S119" s="39">
        <f>'Upload Sheet Pull'!U121</f>
        <v>0</v>
      </c>
      <c r="T119" s="39">
        <f t="shared" si="3"/>
        <v>0</v>
      </c>
    </row>
    <row r="120" spans="1:20" x14ac:dyDescent="0.4">
      <c r="A120" t="str">
        <f>'Upload Sheet Pull'!A122</f>
        <v>Budget</v>
      </c>
      <c r="B120" t="str">
        <f>'Upload Sheet Pull'!B122</f>
        <v>7044-000000</v>
      </c>
      <c r="C120">
        <f>'Upload Sheet Pull'!C122</f>
        <v>572</v>
      </c>
      <c r="D120" t="str">
        <f>'Upload Sheet Pull'!D122</f>
        <v>035</v>
      </c>
      <c r="F120" t="str">
        <f>IF('Upload Sheet Pull'!E122="","",'Upload Sheet Pull'!E122)</f>
        <v/>
      </c>
      <c r="H120" s="39">
        <f>'Upload Sheet Pull'!J122</f>
        <v>0</v>
      </c>
      <c r="I120" s="39">
        <f>'Upload Sheet Pull'!K122</f>
        <v>0</v>
      </c>
      <c r="J120" s="39">
        <f>'Upload Sheet Pull'!L122</f>
        <v>0</v>
      </c>
      <c r="K120" s="39">
        <f>'Upload Sheet Pull'!M122</f>
        <v>0</v>
      </c>
      <c r="L120" s="39">
        <f>'Upload Sheet Pull'!N122</f>
        <v>0</v>
      </c>
      <c r="M120" s="39">
        <f>'Upload Sheet Pull'!O122</f>
        <v>0</v>
      </c>
      <c r="N120" s="39">
        <f>'Upload Sheet Pull'!P122</f>
        <v>0</v>
      </c>
      <c r="O120" s="39">
        <f>'Upload Sheet Pull'!Q122</f>
        <v>0</v>
      </c>
      <c r="P120" s="39">
        <f>'Upload Sheet Pull'!R122</f>
        <v>0</v>
      </c>
      <c r="Q120" s="39">
        <f>'Upload Sheet Pull'!S122</f>
        <v>0</v>
      </c>
      <c r="R120" s="39">
        <f>'Upload Sheet Pull'!T122</f>
        <v>0</v>
      </c>
      <c r="S120" s="39">
        <f>'Upload Sheet Pull'!U122</f>
        <v>0</v>
      </c>
      <c r="T120" s="39">
        <f t="shared" si="3"/>
        <v>0</v>
      </c>
    </row>
    <row r="121" spans="1:20" x14ac:dyDescent="0.4">
      <c r="A121" t="str">
        <f>'Upload Sheet Pull'!A123</f>
        <v>Budget</v>
      </c>
      <c r="B121" t="str">
        <f>'Upload Sheet Pull'!B123</f>
        <v>7082-000000</v>
      </c>
      <c r="C121">
        <f>'Upload Sheet Pull'!C123</f>
        <v>572</v>
      </c>
      <c r="D121" t="str">
        <f>'Upload Sheet Pull'!D123</f>
        <v>035</v>
      </c>
      <c r="F121" t="str">
        <f>IF('Upload Sheet Pull'!E123="","",'Upload Sheet Pull'!E123)</f>
        <v/>
      </c>
      <c r="H121" s="39">
        <f>'Upload Sheet Pull'!J123</f>
        <v>0</v>
      </c>
      <c r="I121" s="39">
        <f>'Upload Sheet Pull'!K123</f>
        <v>0</v>
      </c>
      <c r="J121" s="39">
        <f>'Upload Sheet Pull'!L123</f>
        <v>0</v>
      </c>
      <c r="K121" s="39">
        <f>'Upload Sheet Pull'!M123</f>
        <v>0</v>
      </c>
      <c r="L121" s="39">
        <f>'Upload Sheet Pull'!N123</f>
        <v>0</v>
      </c>
      <c r="M121" s="39">
        <f>'Upload Sheet Pull'!O123</f>
        <v>0</v>
      </c>
      <c r="N121" s="39">
        <f>'Upload Sheet Pull'!P123</f>
        <v>0</v>
      </c>
      <c r="O121" s="39">
        <f>'Upload Sheet Pull'!Q123</f>
        <v>0</v>
      </c>
      <c r="P121" s="39">
        <f>'Upload Sheet Pull'!R123</f>
        <v>0</v>
      </c>
      <c r="Q121" s="39">
        <f>'Upload Sheet Pull'!S123</f>
        <v>0</v>
      </c>
      <c r="R121" s="39">
        <f>'Upload Sheet Pull'!T123</f>
        <v>0</v>
      </c>
      <c r="S121" s="39">
        <f>'Upload Sheet Pull'!U123</f>
        <v>0</v>
      </c>
      <c r="T121" s="39">
        <f t="shared" si="3"/>
        <v>0</v>
      </c>
    </row>
    <row r="122" spans="1:20" x14ac:dyDescent="0.4">
      <c r="A122" t="str">
        <f>'Upload Sheet Pull'!A124</f>
        <v>Budget</v>
      </c>
      <c r="B122" t="str">
        <f>'Upload Sheet Pull'!B124</f>
        <v/>
      </c>
      <c r="C122">
        <f>'Upload Sheet Pull'!C124</f>
        <v>572</v>
      </c>
      <c r="D122" t="str">
        <f>'Upload Sheet Pull'!D124</f>
        <v>035</v>
      </c>
      <c r="F122" t="str">
        <f>IF('Upload Sheet Pull'!E124="","",'Upload Sheet Pull'!E124)</f>
        <v/>
      </c>
      <c r="H122" s="39">
        <f>'Upload Sheet Pull'!J124</f>
        <v>0</v>
      </c>
      <c r="I122" s="39">
        <f>'Upload Sheet Pull'!K124</f>
        <v>0</v>
      </c>
      <c r="J122" s="39">
        <f>'Upload Sheet Pull'!L124</f>
        <v>0</v>
      </c>
      <c r="K122" s="39">
        <f>'Upload Sheet Pull'!M124</f>
        <v>0</v>
      </c>
      <c r="L122" s="39">
        <f>'Upload Sheet Pull'!N124</f>
        <v>0</v>
      </c>
      <c r="M122" s="39">
        <f>'Upload Sheet Pull'!O124</f>
        <v>0</v>
      </c>
      <c r="N122" s="39">
        <f>'Upload Sheet Pull'!P124</f>
        <v>0</v>
      </c>
      <c r="O122" s="39">
        <f>'Upload Sheet Pull'!Q124</f>
        <v>0</v>
      </c>
      <c r="P122" s="39">
        <f>'Upload Sheet Pull'!R124</f>
        <v>0</v>
      </c>
      <c r="Q122" s="39">
        <f>'Upload Sheet Pull'!S124</f>
        <v>0</v>
      </c>
      <c r="R122" s="39">
        <f>'Upload Sheet Pull'!T124</f>
        <v>0</v>
      </c>
      <c r="S122" s="39">
        <f>'Upload Sheet Pull'!U124</f>
        <v>0</v>
      </c>
      <c r="T122" s="39">
        <f t="shared" si="3"/>
        <v>0</v>
      </c>
    </row>
    <row r="123" spans="1:20" x14ac:dyDescent="0.4">
      <c r="A123" t="str">
        <f>'Upload Sheet Pull'!A125</f>
        <v>Budget</v>
      </c>
      <c r="B123" t="str">
        <f>'Upload Sheet Pull'!B125</f>
        <v/>
      </c>
      <c r="C123">
        <f>'Upload Sheet Pull'!C125</f>
        <v>572</v>
      </c>
      <c r="D123" t="str">
        <f>'Upload Sheet Pull'!D125</f>
        <v>035</v>
      </c>
      <c r="F123" t="str">
        <f>IF('Upload Sheet Pull'!E125="","",'Upload Sheet Pull'!E125)</f>
        <v/>
      </c>
      <c r="H123" s="39">
        <f>'Upload Sheet Pull'!J125</f>
        <v>0</v>
      </c>
      <c r="I123" s="39">
        <f>'Upload Sheet Pull'!K125</f>
        <v>0</v>
      </c>
      <c r="J123" s="39">
        <f>'Upload Sheet Pull'!L125</f>
        <v>0</v>
      </c>
      <c r="K123" s="39">
        <f>'Upload Sheet Pull'!M125</f>
        <v>0</v>
      </c>
      <c r="L123" s="39">
        <f>'Upload Sheet Pull'!N125</f>
        <v>0</v>
      </c>
      <c r="M123" s="39">
        <f>'Upload Sheet Pull'!O125</f>
        <v>0</v>
      </c>
      <c r="N123" s="39">
        <f>'Upload Sheet Pull'!P125</f>
        <v>0</v>
      </c>
      <c r="O123" s="39">
        <f>'Upload Sheet Pull'!Q125</f>
        <v>0</v>
      </c>
      <c r="P123" s="39">
        <f>'Upload Sheet Pull'!R125</f>
        <v>0</v>
      </c>
      <c r="Q123" s="39">
        <f>'Upload Sheet Pull'!S125</f>
        <v>0</v>
      </c>
      <c r="R123" s="39">
        <f>'Upload Sheet Pull'!T125</f>
        <v>0</v>
      </c>
      <c r="S123" s="39">
        <f>'Upload Sheet Pull'!U125</f>
        <v>0</v>
      </c>
      <c r="T123" s="39">
        <f t="shared" si="3"/>
        <v>0</v>
      </c>
    </row>
    <row r="124" spans="1:20" x14ac:dyDescent="0.4">
      <c r="A124" t="str">
        <f>'Upload Sheet Pull'!A126</f>
        <v>Budget</v>
      </c>
      <c r="B124" t="str">
        <f>'Upload Sheet Pull'!B126</f>
        <v/>
      </c>
      <c r="C124">
        <f>'Upload Sheet Pull'!C126</f>
        <v>572</v>
      </c>
      <c r="D124" t="str">
        <f>'Upload Sheet Pull'!D126</f>
        <v>035</v>
      </c>
      <c r="F124" t="str">
        <f>IF('Upload Sheet Pull'!E126="","",'Upload Sheet Pull'!E126)</f>
        <v/>
      </c>
      <c r="H124" s="39">
        <f>'Upload Sheet Pull'!J126</f>
        <v>0</v>
      </c>
      <c r="I124" s="39">
        <f>'Upload Sheet Pull'!K126</f>
        <v>0</v>
      </c>
      <c r="J124" s="39">
        <f>'Upload Sheet Pull'!L126</f>
        <v>0</v>
      </c>
      <c r="K124" s="39">
        <f>'Upload Sheet Pull'!M126</f>
        <v>0</v>
      </c>
      <c r="L124" s="39">
        <f>'Upload Sheet Pull'!N126</f>
        <v>0</v>
      </c>
      <c r="M124" s="39">
        <f>'Upload Sheet Pull'!O126</f>
        <v>0</v>
      </c>
      <c r="N124" s="39">
        <f>'Upload Sheet Pull'!P126</f>
        <v>0</v>
      </c>
      <c r="O124" s="39">
        <f>'Upload Sheet Pull'!Q126</f>
        <v>0</v>
      </c>
      <c r="P124" s="39">
        <f>'Upload Sheet Pull'!R126</f>
        <v>0</v>
      </c>
      <c r="Q124" s="39">
        <f>'Upload Sheet Pull'!S126</f>
        <v>0</v>
      </c>
      <c r="R124" s="39">
        <f>'Upload Sheet Pull'!T126</f>
        <v>0</v>
      </c>
      <c r="S124" s="39">
        <f>'Upload Sheet Pull'!U126</f>
        <v>0</v>
      </c>
      <c r="T124" s="39">
        <f t="shared" si="3"/>
        <v>0</v>
      </c>
    </row>
    <row r="125" spans="1:20" x14ac:dyDescent="0.4">
      <c r="A125" t="str">
        <f>'Upload Sheet Pull'!A127</f>
        <v>Budget</v>
      </c>
      <c r="B125" t="str">
        <f>'Upload Sheet Pull'!B127</f>
        <v>7006-000000</v>
      </c>
      <c r="C125">
        <f>'Upload Sheet Pull'!C127</f>
        <v>573</v>
      </c>
      <c r="D125" t="str">
        <f>'Upload Sheet Pull'!D127</f>
        <v>035</v>
      </c>
      <c r="F125" t="str">
        <f>IF('Upload Sheet Pull'!E127="","",'Upload Sheet Pull'!E127)</f>
        <v/>
      </c>
      <c r="H125" s="39">
        <f>'Upload Sheet Pull'!J127</f>
        <v>0</v>
      </c>
      <c r="I125" s="39">
        <f>'Upload Sheet Pull'!K127</f>
        <v>0</v>
      </c>
      <c r="J125" s="39">
        <f>'Upload Sheet Pull'!L127</f>
        <v>0</v>
      </c>
      <c r="K125" s="39">
        <f>'Upload Sheet Pull'!M127</f>
        <v>0</v>
      </c>
      <c r="L125" s="39">
        <f>'Upload Sheet Pull'!N127</f>
        <v>0</v>
      </c>
      <c r="M125" s="39">
        <f>'Upload Sheet Pull'!O127</f>
        <v>0</v>
      </c>
      <c r="N125" s="39">
        <f>'Upload Sheet Pull'!P127</f>
        <v>0</v>
      </c>
      <c r="O125" s="39">
        <f>'Upload Sheet Pull'!Q127</f>
        <v>0</v>
      </c>
      <c r="P125" s="39">
        <f>'Upload Sheet Pull'!R127</f>
        <v>0</v>
      </c>
      <c r="Q125" s="39">
        <f>'Upload Sheet Pull'!S127</f>
        <v>0</v>
      </c>
      <c r="R125" s="39">
        <f>'Upload Sheet Pull'!T127</f>
        <v>0</v>
      </c>
      <c r="S125" s="39">
        <f>'Upload Sheet Pull'!U127</f>
        <v>0</v>
      </c>
      <c r="T125" s="39">
        <f t="shared" si="3"/>
        <v>0</v>
      </c>
    </row>
    <row r="126" spans="1:20" x14ac:dyDescent="0.4">
      <c r="A126" t="str">
        <f>'Upload Sheet Pull'!A128</f>
        <v>Budget</v>
      </c>
      <c r="B126" t="str">
        <f>'Upload Sheet Pull'!B128</f>
        <v>7008-000000</v>
      </c>
      <c r="C126">
        <f>'Upload Sheet Pull'!C128</f>
        <v>573</v>
      </c>
      <c r="D126" t="str">
        <f>'Upload Sheet Pull'!D128</f>
        <v>035</v>
      </c>
      <c r="F126" t="str">
        <f>IF('Upload Sheet Pull'!E128="","",'Upload Sheet Pull'!E128)</f>
        <v/>
      </c>
      <c r="H126" s="39">
        <f>'Upload Sheet Pull'!J128</f>
        <v>0</v>
      </c>
      <c r="I126" s="39">
        <f>'Upload Sheet Pull'!K128</f>
        <v>0</v>
      </c>
      <c r="J126" s="39">
        <f>'Upload Sheet Pull'!L128</f>
        <v>0</v>
      </c>
      <c r="K126" s="39">
        <f>'Upload Sheet Pull'!M128</f>
        <v>0</v>
      </c>
      <c r="L126" s="39">
        <f>'Upload Sheet Pull'!N128</f>
        <v>0</v>
      </c>
      <c r="M126" s="39">
        <f>'Upload Sheet Pull'!O128</f>
        <v>0</v>
      </c>
      <c r="N126" s="39">
        <f>'Upload Sheet Pull'!P128</f>
        <v>0</v>
      </c>
      <c r="O126" s="39">
        <f>'Upload Sheet Pull'!Q128</f>
        <v>0</v>
      </c>
      <c r="P126" s="39">
        <f>'Upload Sheet Pull'!R128</f>
        <v>0</v>
      </c>
      <c r="Q126" s="39">
        <f>'Upload Sheet Pull'!S128</f>
        <v>0</v>
      </c>
      <c r="R126" s="39">
        <f>'Upload Sheet Pull'!T128</f>
        <v>0</v>
      </c>
      <c r="S126" s="39">
        <f>'Upload Sheet Pull'!U128</f>
        <v>0</v>
      </c>
      <c r="T126" s="39">
        <f t="shared" si="3"/>
        <v>0</v>
      </c>
    </row>
    <row r="127" spans="1:20" x14ac:dyDescent="0.4">
      <c r="A127" t="str">
        <f>'Upload Sheet Pull'!A129</f>
        <v>Budget</v>
      </c>
      <c r="B127" t="str">
        <f>'Upload Sheet Pull'!B129</f>
        <v>7010-000000</v>
      </c>
      <c r="C127">
        <f>'Upload Sheet Pull'!C129</f>
        <v>573</v>
      </c>
      <c r="D127" t="str">
        <f>'Upload Sheet Pull'!D129</f>
        <v>035</v>
      </c>
      <c r="F127" t="str">
        <f>IF('Upload Sheet Pull'!E129="","",'Upload Sheet Pull'!E129)</f>
        <v/>
      </c>
      <c r="H127" s="39">
        <f>'Upload Sheet Pull'!J129</f>
        <v>0</v>
      </c>
      <c r="I127" s="39">
        <f>'Upload Sheet Pull'!K129</f>
        <v>0</v>
      </c>
      <c r="J127" s="39">
        <f>'Upload Sheet Pull'!L129</f>
        <v>0</v>
      </c>
      <c r="K127" s="39">
        <f>'Upload Sheet Pull'!M129</f>
        <v>0</v>
      </c>
      <c r="L127" s="39">
        <f>'Upload Sheet Pull'!N129</f>
        <v>0</v>
      </c>
      <c r="M127" s="39">
        <f>'Upload Sheet Pull'!O129</f>
        <v>0</v>
      </c>
      <c r="N127" s="39">
        <f>'Upload Sheet Pull'!P129</f>
        <v>0</v>
      </c>
      <c r="O127" s="39">
        <f>'Upload Sheet Pull'!Q129</f>
        <v>0</v>
      </c>
      <c r="P127" s="39">
        <f>'Upload Sheet Pull'!R129</f>
        <v>0</v>
      </c>
      <c r="Q127" s="39">
        <f>'Upload Sheet Pull'!S129</f>
        <v>0</v>
      </c>
      <c r="R127" s="39">
        <f>'Upload Sheet Pull'!T129</f>
        <v>0</v>
      </c>
      <c r="S127" s="39">
        <f>'Upload Sheet Pull'!U129</f>
        <v>0</v>
      </c>
      <c r="T127" s="39">
        <f t="shared" si="3"/>
        <v>0</v>
      </c>
    </row>
    <row r="128" spans="1:20" x14ac:dyDescent="0.4">
      <c r="A128" t="str">
        <f>'Upload Sheet Pull'!A130</f>
        <v>Budget</v>
      </c>
      <c r="B128" t="str">
        <f>'Upload Sheet Pull'!B130</f>
        <v>7012-000000</v>
      </c>
      <c r="C128">
        <f>'Upload Sheet Pull'!C130</f>
        <v>573</v>
      </c>
      <c r="D128" t="str">
        <f>'Upload Sheet Pull'!D130</f>
        <v>035</v>
      </c>
      <c r="F128" t="str">
        <f>IF('Upload Sheet Pull'!E130="","",'Upload Sheet Pull'!E130)</f>
        <v/>
      </c>
      <c r="H128" s="39">
        <f>'Upload Sheet Pull'!J130</f>
        <v>0</v>
      </c>
      <c r="I128" s="39">
        <f>'Upload Sheet Pull'!K130</f>
        <v>0</v>
      </c>
      <c r="J128" s="39">
        <f>'Upload Sheet Pull'!L130</f>
        <v>0</v>
      </c>
      <c r="K128" s="39">
        <f>'Upload Sheet Pull'!M130</f>
        <v>0</v>
      </c>
      <c r="L128" s="39">
        <f>'Upload Sheet Pull'!N130</f>
        <v>0</v>
      </c>
      <c r="M128" s="39">
        <f>'Upload Sheet Pull'!O130</f>
        <v>0</v>
      </c>
      <c r="N128" s="39">
        <f>'Upload Sheet Pull'!P130</f>
        <v>0</v>
      </c>
      <c r="O128" s="39">
        <f>'Upload Sheet Pull'!Q130</f>
        <v>0</v>
      </c>
      <c r="P128" s="39">
        <f>'Upload Sheet Pull'!R130</f>
        <v>0</v>
      </c>
      <c r="Q128" s="39">
        <f>'Upload Sheet Pull'!S130</f>
        <v>0</v>
      </c>
      <c r="R128" s="39">
        <f>'Upload Sheet Pull'!T130</f>
        <v>0</v>
      </c>
      <c r="S128" s="39">
        <f>'Upload Sheet Pull'!U130</f>
        <v>0</v>
      </c>
      <c r="T128" s="39">
        <f t="shared" si="3"/>
        <v>0</v>
      </c>
    </row>
    <row r="129" spans="1:20" x14ac:dyDescent="0.4">
      <c r="A129" t="str">
        <f>'Upload Sheet Pull'!A131</f>
        <v>Budget</v>
      </c>
      <c r="B129" t="str">
        <f>'Upload Sheet Pull'!B131</f>
        <v>7036-000000</v>
      </c>
      <c r="C129">
        <f>'Upload Sheet Pull'!C131</f>
        <v>573</v>
      </c>
      <c r="D129" t="str">
        <f>'Upload Sheet Pull'!D131</f>
        <v>035</v>
      </c>
      <c r="F129" t="str">
        <f>IF('Upload Sheet Pull'!E131="","",'Upload Sheet Pull'!E131)</f>
        <v/>
      </c>
      <c r="H129" s="39">
        <f>'Upload Sheet Pull'!J131</f>
        <v>0</v>
      </c>
      <c r="I129" s="39">
        <f>'Upload Sheet Pull'!K131</f>
        <v>0</v>
      </c>
      <c r="J129" s="39">
        <f>'Upload Sheet Pull'!L131</f>
        <v>0</v>
      </c>
      <c r="K129" s="39">
        <f>'Upload Sheet Pull'!M131</f>
        <v>0</v>
      </c>
      <c r="L129" s="39">
        <f>'Upload Sheet Pull'!N131</f>
        <v>0</v>
      </c>
      <c r="M129" s="39">
        <f>'Upload Sheet Pull'!O131</f>
        <v>0</v>
      </c>
      <c r="N129" s="39">
        <f>'Upload Sheet Pull'!P131</f>
        <v>0</v>
      </c>
      <c r="O129" s="39">
        <f>'Upload Sheet Pull'!Q131</f>
        <v>0</v>
      </c>
      <c r="P129" s="39">
        <f>'Upload Sheet Pull'!R131</f>
        <v>0</v>
      </c>
      <c r="Q129" s="39">
        <f>'Upload Sheet Pull'!S131</f>
        <v>0</v>
      </c>
      <c r="R129" s="39">
        <f>'Upload Sheet Pull'!T131</f>
        <v>0</v>
      </c>
      <c r="S129" s="39">
        <f>'Upload Sheet Pull'!U131</f>
        <v>0</v>
      </c>
      <c r="T129" s="39">
        <f t="shared" si="3"/>
        <v>0</v>
      </c>
    </row>
    <row r="130" spans="1:20" x14ac:dyDescent="0.4">
      <c r="A130" t="str">
        <f>'Upload Sheet Pull'!A132</f>
        <v>Budget</v>
      </c>
      <c r="B130" t="str">
        <f>'Upload Sheet Pull'!B132</f>
        <v>7044-000000</v>
      </c>
      <c r="C130">
        <f>'Upload Sheet Pull'!C132</f>
        <v>573</v>
      </c>
      <c r="D130" t="str">
        <f>'Upload Sheet Pull'!D132</f>
        <v>035</v>
      </c>
      <c r="F130" t="str">
        <f>IF('Upload Sheet Pull'!E132="","",'Upload Sheet Pull'!E132)</f>
        <v/>
      </c>
      <c r="H130" s="39">
        <f>'Upload Sheet Pull'!J132</f>
        <v>0</v>
      </c>
      <c r="I130" s="39">
        <f>'Upload Sheet Pull'!K132</f>
        <v>0</v>
      </c>
      <c r="J130" s="39">
        <f>'Upload Sheet Pull'!L132</f>
        <v>0</v>
      </c>
      <c r="K130" s="39">
        <f>'Upload Sheet Pull'!M132</f>
        <v>0</v>
      </c>
      <c r="L130" s="39">
        <f>'Upload Sheet Pull'!N132</f>
        <v>0</v>
      </c>
      <c r="M130" s="39">
        <f>'Upload Sheet Pull'!O132</f>
        <v>0</v>
      </c>
      <c r="N130" s="39">
        <f>'Upload Sheet Pull'!P132</f>
        <v>0</v>
      </c>
      <c r="O130" s="39">
        <f>'Upload Sheet Pull'!Q132</f>
        <v>0</v>
      </c>
      <c r="P130" s="39">
        <f>'Upload Sheet Pull'!R132</f>
        <v>0</v>
      </c>
      <c r="Q130" s="39">
        <f>'Upload Sheet Pull'!S132</f>
        <v>0</v>
      </c>
      <c r="R130" s="39">
        <f>'Upload Sheet Pull'!T132</f>
        <v>0</v>
      </c>
      <c r="S130" s="39">
        <f>'Upload Sheet Pull'!U132</f>
        <v>0</v>
      </c>
      <c r="T130" s="39">
        <f t="shared" si="3"/>
        <v>0</v>
      </c>
    </row>
    <row r="131" spans="1:20" x14ac:dyDescent="0.4">
      <c r="A131" t="str">
        <f>'Upload Sheet Pull'!A133</f>
        <v>Budget</v>
      </c>
      <c r="B131" t="str">
        <f>'Upload Sheet Pull'!B133</f>
        <v>7082-000000</v>
      </c>
      <c r="C131">
        <f>'Upload Sheet Pull'!C133</f>
        <v>573</v>
      </c>
      <c r="D131" t="str">
        <f>'Upload Sheet Pull'!D133</f>
        <v>035</v>
      </c>
      <c r="F131" t="str">
        <f>IF('Upload Sheet Pull'!E133="","",'Upload Sheet Pull'!E133)</f>
        <v/>
      </c>
      <c r="H131" s="39">
        <f>'Upload Sheet Pull'!J133</f>
        <v>0</v>
      </c>
      <c r="I131" s="39">
        <f>'Upload Sheet Pull'!K133</f>
        <v>0</v>
      </c>
      <c r="J131" s="39">
        <f>'Upload Sheet Pull'!L133</f>
        <v>0</v>
      </c>
      <c r="K131" s="39">
        <f>'Upload Sheet Pull'!M133</f>
        <v>0</v>
      </c>
      <c r="L131" s="39">
        <f>'Upload Sheet Pull'!N133</f>
        <v>0</v>
      </c>
      <c r="M131" s="39">
        <f>'Upload Sheet Pull'!O133</f>
        <v>0</v>
      </c>
      <c r="N131" s="39">
        <f>'Upload Sheet Pull'!P133</f>
        <v>0</v>
      </c>
      <c r="O131" s="39">
        <f>'Upload Sheet Pull'!Q133</f>
        <v>0</v>
      </c>
      <c r="P131" s="39">
        <f>'Upload Sheet Pull'!R133</f>
        <v>0</v>
      </c>
      <c r="Q131" s="39">
        <f>'Upload Sheet Pull'!S133</f>
        <v>0</v>
      </c>
      <c r="R131" s="39">
        <f>'Upload Sheet Pull'!T133</f>
        <v>0</v>
      </c>
      <c r="S131" s="39">
        <f>'Upload Sheet Pull'!U133</f>
        <v>0</v>
      </c>
      <c r="T131" s="39">
        <f t="shared" si="3"/>
        <v>0</v>
      </c>
    </row>
    <row r="132" spans="1:20" x14ac:dyDescent="0.4">
      <c r="A132" t="str">
        <f>'Upload Sheet Pull'!A134</f>
        <v>Budget</v>
      </c>
      <c r="B132" t="str">
        <f>'Upload Sheet Pull'!B134</f>
        <v/>
      </c>
      <c r="C132">
        <f>'Upload Sheet Pull'!C134</f>
        <v>573</v>
      </c>
      <c r="D132" t="str">
        <f>'Upload Sheet Pull'!D134</f>
        <v>035</v>
      </c>
      <c r="F132" t="str">
        <f>IF('Upload Sheet Pull'!E134="","",'Upload Sheet Pull'!E134)</f>
        <v/>
      </c>
      <c r="H132" s="39">
        <f>'Upload Sheet Pull'!J134</f>
        <v>0</v>
      </c>
      <c r="I132" s="39">
        <f>'Upload Sheet Pull'!K134</f>
        <v>0</v>
      </c>
      <c r="J132" s="39">
        <f>'Upload Sheet Pull'!L134</f>
        <v>0</v>
      </c>
      <c r="K132" s="39">
        <f>'Upload Sheet Pull'!M134</f>
        <v>0</v>
      </c>
      <c r="L132" s="39">
        <f>'Upload Sheet Pull'!N134</f>
        <v>0</v>
      </c>
      <c r="M132" s="39">
        <f>'Upload Sheet Pull'!O134</f>
        <v>0</v>
      </c>
      <c r="N132" s="39">
        <f>'Upload Sheet Pull'!P134</f>
        <v>0</v>
      </c>
      <c r="O132" s="39">
        <f>'Upload Sheet Pull'!Q134</f>
        <v>0</v>
      </c>
      <c r="P132" s="39">
        <f>'Upload Sheet Pull'!R134</f>
        <v>0</v>
      </c>
      <c r="Q132" s="39">
        <f>'Upload Sheet Pull'!S134</f>
        <v>0</v>
      </c>
      <c r="R132" s="39">
        <f>'Upload Sheet Pull'!T134</f>
        <v>0</v>
      </c>
      <c r="S132" s="39">
        <f>'Upload Sheet Pull'!U134</f>
        <v>0</v>
      </c>
      <c r="T132" s="39">
        <f t="shared" si="3"/>
        <v>0</v>
      </c>
    </row>
    <row r="133" spans="1:20" x14ac:dyDescent="0.4">
      <c r="A133" t="str">
        <f>'Upload Sheet Pull'!A135</f>
        <v>Budget</v>
      </c>
      <c r="B133" t="str">
        <f>'Upload Sheet Pull'!B135</f>
        <v/>
      </c>
      <c r="C133">
        <f>'Upload Sheet Pull'!C135</f>
        <v>573</v>
      </c>
      <c r="D133" t="str">
        <f>'Upload Sheet Pull'!D135</f>
        <v>035</v>
      </c>
      <c r="F133" t="str">
        <f>IF('Upload Sheet Pull'!E135="","",'Upload Sheet Pull'!E135)</f>
        <v/>
      </c>
      <c r="H133" s="39">
        <f>'Upload Sheet Pull'!J135</f>
        <v>0</v>
      </c>
      <c r="I133" s="39">
        <f>'Upload Sheet Pull'!K135</f>
        <v>0</v>
      </c>
      <c r="J133" s="39">
        <f>'Upload Sheet Pull'!L135</f>
        <v>0</v>
      </c>
      <c r="K133" s="39">
        <f>'Upload Sheet Pull'!M135</f>
        <v>0</v>
      </c>
      <c r="L133" s="39">
        <f>'Upload Sheet Pull'!N135</f>
        <v>0</v>
      </c>
      <c r="M133" s="39">
        <f>'Upload Sheet Pull'!O135</f>
        <v>0</v>
      </c>
      <c r="N133" s="39">
        <f>'Upload Sheet Pull'!P135</f>
        <v>0</v>
      </c>
      <c r="O133" s="39">
        <f>'Upload Sheet Pull'!Q135</f>
        <v>0</v>
      </c>
      <c r="P133" s="39">
        <f>'Upload Sheet Pull'!R135</f>
        <v>0</v>
      </c>
      <c r="Q133" s="39">
        <f>'Upload Sheet Pull'!S135</f>
        <v>0</v>
      </c>
      <c r="R133" s="39">
        <f>'Upload Sheet Pull'!T135</f>
        <v>0</v>
      </c>
      <c r="S133" s="39">
        <f>'Upload Sheet Pull'!U135</f>
        <v>0</v>
      </c>
      <c r="T133" s="39">
        <f t="shared" si="3"/>
        <v>0</v>
      </c>
    </row>
    <row r="134" spans="1:20" x14ac:dyDescent="0.4">
      <c r="A134" t="str">
        <f>'Upload Sheet Pull'!A136</f>
        <v>Budget</v>
      </c>
      <c r="B134" t="str">
        <f>'Upload Sheet Pull'!B136</f>
        <v/>
      </c>
      <c r="C134">
        <f>'Upload Sheet Pull'!C136</f>
        <v>573</v>
      </c>
      <c r="D134" t="str">
        <f>'Upload Sheet Pull'!D136</f>
        <v>035</v>
      </c>
      <c r="F134" t="str">
        <f>IF('Upload Sheet Pull'!E136="","",'Upload Sheet Pull'!E136)</f>
        <v/>
      </c>
      <c r="H134" s="39">
        <f>'Upload Sheet Pull'!J136</f>
        <v>0</v>
      </c>
      <c r="I134" s="39">
        <f>'Upload Sheet Pull'!K136</f>
        <v>0</v>
      </c>
      <c r="J134" s="39">
        <f>'Upload Sheet Pull'!L136</f>
        <v>0</v>
      </c>
      <c r="K134" s="39">
        <f>'Upload Sheet Pull'!M136</f>
        <v>0</v>
      </c>
      <c r="L134" s="39">
        <f>'Upload Sheet Pull'!N136</f>
        <v>0</v>
      </c>
      <c r="M134" s="39">
        <f>'Upload Sheet Pull'!O136</f>
        <v>0</v>
      </c>
      <c r="N134" s="39">
        <f>'Upload Sheet Pull'!P136</f>
        <v>0</v>
      </c>
      <c r="O134" s="39">
        <f>'Upload Sheet Pull'!Q136</f>
        <v>0</v>
      </c>
      <c r="P134" s="39">
        <f>'Upload Sheet Pull'!R136</f>
        <v>0</v>
      </c>
      <c r="Q134" s="39">
        <f>'Upload Sheet Pull'!S136</f>
        <v>0</v>
      </c>
      <c r="R134" s="39">
        <f>'Upload Sheet Pull'!T136</f>
        <v>0</v>
      </c>
      <c r="S134" s="39">
        <f>'Upload Sheet Pull'!U136</f>
        <v>0</v>
      </c>
      <c r="T134" s="39">
        <f t="shared" si="3"/>
        <v>0</v>
      </c>
    </row>
    <row r="135" spans="1:20" x14ac:dyDescent="0.4">
      <c r="A135" t="str">
        <f>'Upload Sheet Pull'!A137</f>
        <v>Budget</v>
      </c>
      <c r="B135" t="str">
        <f>'Upload Sheet Pull'!B137</f>
        <v>7006-000000</v>
      </c>
      <c r="C135">
        <f>'Upload Sheet Pull'!C137</f>
        <v>574</v>
      </c>
      <c r="D135" t="str">
        <f>'Upload Sheet Pull'!D137</f>
        <v>035</v>
      </c>
      <c r="F135" t="str">
        <f>IF('Upload Sheet Pull'!E137="","",'Upload Sheet Pull'!E137)</f>
        <v/>
      </c>
      <c r="H135" s="39">
        <f>'Upload Sheet Pull'!J137</f>
        <v>0</v>
      </c>
      <c r="I135" s="39">
        <f>'Upload Sheet Pull'!K137</f>
        <v>0</v>
      </c>
      <c r="J135" s="39">
        <f>'Upload Sheet Pull'!L137</f>
        <v>0</v>
      </c>
      <c r="K135" s="39">
        <f>'Upload Sheet Pull'!M137</f>
        <v>0</v>
      </c>
      <c r="L135" s="39">
        <f>'Upload Sheet Pull'!N137</f>
        <v>0</v>
      </c>
      <c r="M135" s="39">
        <f>'Upload Sheet Pull'!O137</f>
        <v>0</v>
      </c>
      <c r="N135" s="39">
        <f>'Upload Sheet Pull'!P137</f>
        <v>0</v>
      </c>
      <c r="O135" s="39">
        <f>'Upload Sheet Pull'!Q137</f>
        <v>0</v>
      </c>
      <c r="P135" s="39">
        <f>'Upload Sheet Pull'!R137</f>
        <v>0</v>
      </c>
      <c r="Q135" s="39">
        <f>'Upload Sheet Pull'!S137</f>
        <v>0</v>
      </c>
      <c r="R135" s="39">
        <f>'Upload Sheet Pull'!T137</f>
        <v>0</v>
      </c>
      <c r="S135" s="39">
        <f>'Upload Sheet Pull'!U137</f>
        <v>0</v>
      </c>
      <c r="T135" s="39">
        <f t="shared" si="3"/>
        <v>0</v>
      </c>
    </row>
    <row r="136" spans="1:20" x14ac:dyDescent="0.4">
      <c r="A136" t="str">
        <f>'Upload Sheet Pull'!A138</f>
        <v>Budget</v>
      </c>
      <c r="B136" t="str">
        <f>'Upload Sheet Pull'!B138</f>
        <v>7008-000000</v>
      </c>
      <c r="C136">
        <f>'Upload Sheet Pull'!C138</f>
        <v>574</v>
      </c>
      <c r="D136" t="str">
        <f>'Upload Sheet Pull'!D138</f>
        <v>035</v>
      </c>
      <c r="F136" t="str">
        <f>IF('Upload Sheet Pull'!E138="","",'Upload Sheet Pull'!E138)</f>
        <v/>
      </c>
      <c r="H136" s="39">
        <f>'Upload Sheet Pull'!J138</f>
        <v>0</v>
      </c>
      <c r="I136" s="39">
        <f>'Upload Sheet Pull'!K138</f>
        <v>0</v>
      </c>
      <c r="J136" s="39">
        <f>'Upload Sheet Pull'!L138</f>
        <v>0</v>
      </c>
      <c r="K136" s="39">
        <f>'Upload Sheet Pull'!M138</f>
        <v>0</v>
      </c>
      <c r="L136" s="39">
        <f>'Upload Sheet Pull'!N138</f>
        <v>0</v>
      </c>
      <c r="M136" s="39">
        <f>'Upload Sheet Pull'!O138</f>
        <v>0</v>
      </c>
      <c r="N136" s="39">
        <f>'Upload Sheet Pull'!P138</f>
        <v>0</v>
      </c>
      <c r="O136" s="39">
        <f>'Upload Sheet Pull'!Q138</f>
        <v>0</v>
      </c>
      <c r="P136" s="39">
        <f>'Upload Sheet Pull'!R138</f>
        <v>0</v>
      </c>
      <c r="Q136" s="39">
        <f>'Upload Sheet Pull'!S138</f>
        <v>0</v>
      </c>
      <c r="R136" s="39">
        <f>'Upload Sheet Pull'!T138</f>
        <v>0</v>
      </c>
      <c r="S136" s="39">
        <f>'Upload Sheet Pull'!U138</f>
        <v>0</v>
      </c>
      <c r="T136" s="39">
        <f t="shared" si="3"/>
        <v>0</v>
      </c>
    </row>
    <row r="137" spans="1:20" x14ac:dyDescent="0.4">
      <c r="A137" t="str">
        <f>'Upload Sheet Pull'!A139</f>
        <v>Budget</v>
      </c>
      <c r="B137" t="str">
        <f>'Upload Sheet Pull'!B139</f>
        <v>7010-000000</v>
      </c>
      <c r="C137">
        <f>'Upload Sheet Pull'!C139</f>
        <v>574</v>
      </c>
      <c r="D137" t="str">
        <f>'Upload Sheet Pull'!D139</f>
        <v>035</v>
      </c>
      <c r="F137" t="str">
        <f>IF('Upload Sheet Pull'!E139="","",'Upload Sheet Pull'!E139)</f>
        <v/>
      </c>
      <c r="H137" s="39">
        <f>'Upload Sheet Pull'!J139</f>
        <v>0</v>
      </c>
      <c r="I137" s="39">
        <f>'Upload Sheet Pull'!K139</f>
        <v>0</v>
      </c>
      <c r="J137" s="39">
        <f>'Upload Sheet Pull'!L139</f>
        <v>0</v>
      </c>
      <c r="K137" s="39">
        <f>'Upload Sheet Pull'!M139</f>
        <v>0</v>
      </c>
      <c r="L137" s="39">
        <f>'Upload Sheet Pull'!N139</f>
        <v>0</v>
      </c>
      <c r="M137" s="39">
        <f>'Upload Sheet Pull'!O139</f>
        <v>0</v>
      </c>
      <c r="N137" s="39">
        <f>'Upload Sheet Pull'!P139</f>
        <v>0</v>
      </c>
      <c r="O137" s="39">
        <f>'Upload Sheet Pull'!Q139</f>
        <v>0</v>
      </c>
      <c r="P137" s="39">
        <f>'Upload Sheet Pull'!R139</f>
        <v>0</v>
      </c>
      <c r="Q137" s="39">
        <f>'Upload Sheet Pull'!S139</f>
        <v>0</v>
      </c>
      <c r="R137" s="39">
        <f>'Upload Sheet Pull'!T139</f>
        <v>0</v>
      </c>
      <c r="S137" s="39">
        <f>'Upload Sheet Pull'!U139</f>
        <v>0</v>
      </c>
      <c r="T137" s="39">
        <f t="shared" si="3"/>
        <v>0</v>
      </c>
    </row>
    <row r="138" spans="1:20" x14ac:dyDescent="0.4">
      <c r="A138" t="str">
        <f>'Upload Sheet Pull'!A140</f>
        <v>Budget</v>
      </c>
      <c r="B138" t="str">
        <f>'Upload Sheet Pull'!B140</f>
        <v>7012-000000</v>
      </c>
      <c r="C138">
        <f>'Upload Sheet Pull'!C140</f>
        <v>574</v>
      </c>
      <c r="D138" t="str">
        <f>'Upload Sheet Pull'!D140</f>
        <v>035</v>
      </c>
      <c r="F138" t="str">
        <f>IF('Upload Sheet Pull'!E140="","",'Upload Sheet Pull'!E140)</f>
        <v/>
      </c>
      <c r="H138" s="39">
        <f>'Upload Sheet Pull'!J140</f>
        <v>0</v>
      </c>
      <c r="I138" s="39">
        <f>'Upload Sheet Pull'!K140</f>
        <v>0</v>
      </c>
      <c r="J138" s="39">
        <f>'Upload Sheet Pull'!L140</f>
        <v>0</v>
      </c>
      <c r="K138" s="39">
        <f>'Upload Sheet Pull'!M140</f>
        <v>0</v>
      </c>
      <c r="L138" s="39">
        <f>'Upload Sheet Pull'!N140</f>
        <v>0</v>
      </c>
      <c r="M138" s="39">
        <f>'Upload Sheet Pull'!O140</f>
        <v>0</v>
      </c>
      <c r="N138" s="39">
        <f>'Upload Sheet Pull'!P140</f>
        <v>0</v>
      </c>
      <c r="O138" s="39">
        <f>'Upload Sheet Pull'!Q140</f>
        <v>0</v>
      </c>
      <c r="P138" s="39">
        <f>'Upload Sheet Pull'!R140</f>
        <v>0</v>
      </c>
      <c r="Q138" s="39">
        <f>'Upload Sheet Pull'!S140</f>
        <v>0</v>
      </c>
      <c r="R138" s="39">
        <f>'Upload Sheet Pull'!T140</f>
        <v>0</v>
      </c>
      <c r="S138" s="39">
        <f>'Upload Sheet Pull'!U140</f>
        <v>0</v>
      </c>
      <c r="T138" s="39">
        <f t="shared" si="3"/>
        <v>0</v>
      </c>
    </row>
    <row r="139" spans="1:20" x14ac:dyDescent="0.4">
      <c r="A139" t="str">
        <f>'Upload Sheet Pull'!A141</f>
        <v>Budget</v>
      </c>
      <c r="B139" t="str">
        <f>'Upload Sheet Pull'!B141</f>
        <v>7036-000000</v>
      </c>
      <c r="C139">
        <f>'Upload Sheet Pull'!C141</f>
        <v>574</v>
      </c>
      <c r="D139" t="str">
        <f>'Upload Sheet Pull'!D141</f>
        <v>035</v>
      </c>
      <c r="F139" t="str">
        <f>IF('Upload Sheet Pull'!E141="","",'Upload Sheet Pull'!E141)</f>
        <v/>
      </c>
      <c r="H139" s="39">
        <f>'Upload Sheet Pull'!J141</f>
        <v>0</v>
      </c>
      <c r="I139" s="39">
        <f>'Upload Sheet Pull'!K141</f>
        <v>0</v>
      </c>
      <c r="J139" s="39">
        <f>'Upload Sheet Pull'!L141</f>
        <v>0</v>
      </c>
      <c r="K139" s="39">
        <f>'Upload Sheet Pull'!M141</f>
        <v>0</v>
      </c>
      <c r="L139" s="39">
        <f>'Upload Sheet Pull'!N141</f>
        <v>0</v>
      </c>
      <c r="M139" s="39">
        <f>'Upload Sheet Pull'!O141</f>
        <v>0</v>
      </c>
      <c r="N139" s="39">
        <f>'Upload Sheet Pull'!P141</f>
        <v>0</v>
      </c>
      <c r="O139" s="39">
        <f>'Upload Sheet Pull'!Q141</f>
        <v>0</v>
      </c>
      <c r="P139" s="39">
        <f>'Upload Sheet Pull'!R141</f>
        <v>0</v>
      </c>
      <c r="Q139" s="39">
        <f>'Upload Sheet Pull'!S141</f>
        <v>0</v>
      </c>
      <c r="R139" s="39">
        <f>'Upload Sheet Pull'!T141</f>
        <v>0</v>
      </c>
      <c r="S139" s="39">
        <f>'Upload Sheet Pull'!U141</f>
        <v>0</v>
      </c>
      <c r="T139" s="39">
        <f t="shared" si="3"/>
        <v>0</v>
      </c>
    </row>
    <row r="140" spans="1:20" x14ac:dyDescent="0.4">
      <c r="A140" t="str">
        <f>'Upload Sheet Pull'!A142</f>
        <v>Budget</v>
      </c>
      <c r="B140" t="str">
        <f>'Upload Sheet Pull'!B142</f>
        <v>7044-000000</v>
      </c>
      <c r="C140">
        <f>'Upload Sheet Pull'!C142</f>
        <v>574</v>
      </c>
      <c r="D140" t="str">
        <f>'Upload Sheet Pull'!D142</f>
        <v>035</v>
      </c>
      <c r="F140" t="str">
        <f>IF('Upload Sheet Pull'!E142="","",'Upload Sheet Pull'!E142)</f>
        <v/>
      </c>
      <c r="H140" s="39">
        <f>'Upload Sheet Pull'!J142</f>
        <v>0</v>
      </c>
      <c r="I140" s="39">
        <f>'Upload Sheet Pull'!K142</f>
        <v>0</v>
      </c>
      <c r="J140" s="39">
        <f>'Upload Sheet Pull'!L142</f>
        <v>0</v>
      </c>
      <c r="K140" s="39">
        <f>'Upload Sheet Pull'!M142</f>
        <v>0</v>
      </c>
      <c r="L140" s="39">
        <f>'Upload Sheet Pull'!N142</f>
        <v>0</v>
      </c>
      <c r="M140" s="39">
        <f>'Upload Sheet Pull'!O142</f>
        <v>0</v>
      </c>
      <c r="N140" s="39">
        <f>'Upload Sheet Pull'!P142</f>
        <v>0</v>
      </c>
      <c r="O140" s="39">
        <f>'Upload Sheet Pull'!Q142</f>
        <v>0</v>
      </c>
      <c r="P140" s="39">
        <f>'Upload Sheet Pull'!R142</f>
        <v>0</v>
      </c>
      <c r="Q140" s="39">
        <f>'Upload Sheet Pull'!S142</f>
        <v>0</v>
      </c>
      <c r="R140" s="39">
        <f>'Upload Sheet Pull'!T142</f>
        <v>0</v>
      </c>
      <c r="S140" s="39">
        <f>'Upload Sheet Pull'!U142</f>
        <v>0</v>
      </c>
      <c r="T140" s="39">
        <f t="shared" si="3"/>
        <v>0</v>
      </c>
    </row>
    <row r="141" spans="1:20" x14ac:dyDescent="0.4">
      <c r="A141" t="str">
        <f>'Upload Sheet Pull'!A143</f>
        <v>Budget</v>
      </c>
      <c r="B141" t="str">
        <f>'Upload Sheet Pull'!B143</f>
        <v>7082-000000</v>
      </c>
      <c r="C141">
        <f>'Upload Sheet Pull'!C143</f>
        <v>574</v>
      </c>
      <c r="D141" t="str">
        <f>'Upload Sheet Pull'!D143</f>
        <v>035</v>
      </c>
      <c r="F141" t="str">
        <f>IF('Upload Sheet Pull'!E143="","",'Upload Sheet Pull'!E143)</f>
        <v/>
      </c>
      <c r="H141" s="39">
        <f>'Upload Sheet Pull'!J143</f>
        <v>0</v>
      </c>
      <c r="I141" s="39">
        <f>'Upload Sheet Pull'!K143</f>
        <v>0</v>
      </c>
      <c r="J141" s="39">
        <f>'Upload Sheet Pull'!L143</f>
        <v>0</v>
      </c>
      <c r="K141" s="39">
        <f>'Upload Sheet Pull'!M143</f>
        <v>0</v>
      </c>
      <c r="L141" s="39">
        <f>'Upload Sheet Pull'!N143</f>
        <v>0</v>
      </c>
      <c r="M141" s="39">
        <f>'Upload Sheet Pull'!O143</f>
        <v>0</v>
      </c>
      <c r="N141" s="39">
        <f>'Upload Sheet Pull'!P143</f>
        <v>0</v>
      </c>
      <c r="O141" s="39">
        <f>'Upload Sheet Pull'!Q143</f>
        <v>0</v>
      </c>
      <c r="P141" s="39">
        <f>'Upload Sheet Pull'!R143</f>
        <v>0</v>
      </c>
      <c r="Q141" s="39">
        <f>'Upload Sheet Pull'!S143</f>
        <v>0</v>
      </c>
      <c r="R141" s="39">
        <f>'Upload Sheet Pull'!T143</f>
        <v>0</v>
      </c>
      <c r="S141" s="39">
        <f>'Upload Sheet Pull'!U143</f>
        <v>0</v>
      </c>
      <c r="T141" s="39">
        <f t="shared" si="3"/>
        <v>0</v>
      </c>
    </row>
    <row r="142" spans="1:20" x14ac:dyDescent="0.4">
      <c r="A142" t="str">
        <f>'Upload Sheet Pull'!A144</f>
        <v>Budget</v>
      </c>
      <c r="B142" t="str">
        <f>'Upload Sheet Pull'!B144</f>
        <v/>
      </c>
      <c r="C142">
        <f>'Upload Sheet Pull'!C144</f>
        <v>574</v>
      </c>
      <c r="D142" t="str">
        <f>'Upload Sheet Pull'!D144</f>
        <v>035</v>
      </c>
      <c r="F142" t="str">
        <f>IF('Upload Sheet Pull'!E144="","",'Upload Sheet Pull'!E144)</f>
        <v/>
      </c>
      <c r="H142" s="39">
        <f>'Upload Sheet Pull'!J144</f>
        <v>0</v>
      </c>
      <c r="I142" s="39">
        <f>'Upload Sheet Pull'!K144</f>
        <v>0</v>
      </c>
      <c r="J142" s="39">
        <f>'Upload Sheet Pull'!L144</f>
        <v>0</v>
      </c>
      <c r="K142" s="39">
        <f>'Upload Sheet Pull'!M144</f>
        <v>0</v>
      </c>
      <c r="L142" s="39">
        <f>'Upload Sheet Pull'!N144</f>
        <v>0</v>
      </c>
      <c r="M142" s="39">
        <f>'Upload Sheet Pull'!O144</f>
        <v>0</v>
      </c>
      <c r="N142" s="39">
        <f>'Upload Sheet Pull'!P144</f>
        <v>0</v>
      </c>
      <c r="O142" s="39">
        <f>'Upload Sheet Pull'!Q144</f>
        <v>0</v>
      </c>
      <c r="P142" s="39">
        <f>'Upload Sheet Pull'!R144</f>
        <v>0</v>
      </c>
      <c r="Q142" s="39">
        <f>'Upload Sheet Pull'!S144</f>
        <v>0</v>
      </c>
      <c r="R142" s="39">
        <f>'Upload Sheet Pull'!T144</f>
        <v>0</v>
      </c>
      <c r="S142" s="39">
        <f>'Upload Sheet Pull'!U144</f>
        <v>0</v>
      </c>
      <c r="T142" s="39">
        <f t="shared" si="3"/>
        <v>0</v>
      </c>
    </row>
    <row r="143" spans="1:20" x14ac:dyDescent="0.4">
      <c r="A143" t="str">
        <f>'Upload Sheet Pull'!A145</f>
        <v>Budget</v>
      </c>
      <c r="B143" t="str">
        <f>'Upload Sheet Pull'!B145</f>
        <v/>
      </c>
      <c r="C143">
        <f>'Upload Sheet Pull'!C145</f>
        <v>574</v>
      </c>
      <c r="D143" t="str">
        <f>'Upload Sheet Pull'!D145</f>
        <v>035</v>
      </c>
      <c r="F143" t="str">
        <f>IF('Upload Sheet Pull'!E145="","",'Upload Sheet Pull'!E145)</f>
        <v/>
      </c>
      <c r="H143" s="39">
        <f>'Upload Sheet Pull'!J145</f>
        <v>0</v>
      </c>
      <c r="I143" s="39">
        <f>'Upload Sheet Pull'!K145</f>
        <v>0</v>
      </c>
      <c r="J143" s="39">
        <f>'Upload Sheet Pull'!L145</f>
        <v>0</v>
      </c>
      <c r="K143" s="39">
        <f>'Upload Sheet Pull'!M145</f>
        <v>0</v>
      </c>
      <c r="L143" s="39">
        <f>'Upload Sheet Pull'!N145</f>
        <v>0</v>
      </c>
      <c r="M143" s="39">
        <f>'Upload Sheet Pull'!O145</f>
        <v>0</v>
      </c>
      <c r="N143" s="39">
        <f>'Upload Sheet Pull'!P145</f>
        <v>0</v>
      </c>
      <c r="O143" s="39">
        <f>'Upload Sheet Pull'!Q145</f>
        <v>0</v>
      </c>
      <c r="P143" s="39">
        <f>'Upload Sheet Pull'!R145</f>
        <v>0</v>
      </c>
      <c r="Q143" s="39">
        <f>'Upload Sheet Pull'!S145</f>
        <v>0</v>
      </c>
      <c r="R143" s="39">
        <f>'Upload Sheet Pull'!T145</f>
        <v>0</v>
      </c>
      <c r="S143" s="39">
        <f>'Upload Sheet Pull'!U145</f>
        <v>0</v>
      </c>
      <c r="T143" s="39">
        <f t="shared" si="3"/>
        <v>0</v>
      </c>
    </row>
    <row r="144" spans="1:20" x14ac:dyDescent="0.4">
      <c r="A144" t="str">
        <f>'Upload Sheet Pull'!A146</f>
        <v>Budget</v>
      </c>
      <c r="B144" t="str">
        <f>'Upload Sheet Pull'!B146</f>
        <v/>
      </c>
      <c r="C144">
        <f>'Upload Sheet Pull'!C146</f>
        <v>574</v>
      </c>
      <c r="D144" t="str">
        <f>'Upload Sheet Pull'!D146</f>
        <v>035</v>
      </c>
      <c r="F144" t="str">
        <f>IF('Upload Sheet Pull'!E146="","",'Upload Sheet Pull'!E146)</f>
        <v/>
      </c>
      <c r="H144" s="39">
        <f>'Upload Sheet Pull'!J146</f>
        <v>0</v>
      </c>
      <c r="I144" s="39">
        <f>'Upload Sheet Pull'!K146</f>
        <v>0</v>
      </c>
      <c r="J144" s="39">
        <f>'Upload Sheet Pull'!L146</f>
        <v>0</v>
      </c>
      <c r="K144" s="39">
        <f>'Upload Sheet Pull'!M146</f>
        <v>0</v>
      </c>
      <c r="L144" s="39">
        <f>'Upload Sheet Pull'!N146</f>
        <v>0</v>
      </c>
      <c r="M144" s="39">
        <f>'Upload Sheet Pull'!O146</f>
        <v>0</v>
      </c>
      <c r="N144" s="39">
        <f>'Upload Sheet Pull'!P146</f>
        <v>0</v>
      </c>
      <c r="O144" s="39">
        <f>'Upload Sheet Pull'!Q146</f>
        <v>0</v>
      </c>
      <c r="P144" s="39">
        <f>'Upload Sheet Pull'!R146</f>
        <v>0</v>
      </c>
      <c r="Q144" s="39">
        <f>'Upload Sheet Pull'!S146</f>
        <v>0</v>
      </c>
      <c r="R144" s="39">
        <f>'Upload Sheet Pull'!T146</f>
        <v>0</v>
      </c>
      <c r="S144" s="39">
        <f>'Upload Sheet Pull'!U146</f>
        <v>0</v>
      </c>
      <c r="T144" s="39">
        <f t="shared" si="3"/>
        <v>0</v>
      </c>
    </row>
    <row r="145" spans="1:20" x14ac:dyDescent="0.4">
      <c r="A145" t="str">
        <f>'Upload Sheet Pull'!A147</f>
        <v>Budget</v>
      </c>
      <c r="B145" t="str">
        <f>'Upload Sheet Pull'!B147</f>
        <v>7006-000000</v>
      </c>
      <c r="C145">
        <f>'Upload Sheet Pull'!C147</f>
        <v>580</v>
      </c>
      <c r="D145" t="str">
        <f>'Upload Sheet Pull'!D147</f>
        <v>035</v>
      </c>
      <c r="F145" t="str">
        <f>IF('Upload Sheet Pull'!E147="","",'Upload Sheet Pull'!E147)</f>
        <v/>
      </c>
      <c r="H145" s="39">
        <f>'Upload Sheet Pull'!J147</f>
        <v>0</v>
      </c>
      <c r="I145" s="39">
        <f>'Upload Sheet Pull'!K147</f>
        <v>0</v>
      </c>
      <c r="J145" s="39">
        <f>'Upload Sheet Pull'!L147</f>
        <v>0</v>
      </c>
      <c r="K145" s="39">
        <f>'Upload Sheet Pull'!M147</f>
        <v>0</v>
      </c>
      <c r="L145" s="39">
        <f>'Upload Sheet Pull'!N147</f>
        <v>0</v>
      </c>
      <c r="M145" s="39">
        <f>'Upload Sheet Pull'!O147</f>
        <v>0</v>
      </c>
      <c r="N145" s="39">
        <f>'Upload Sheet Pull'!P147</f>
        <v>0</v>
      </c>
      <c r="O145" s="39">
        <f>'Upload Sheet Pull'!Q147</f>
        <v>0</v>
      </c>
      <c r="P145" s="39">
        <f>'Upload Sheet Pull'!R147</f>
        <v>0</v>
      </c>
      <c r="Q145" s="39">
        <f>'Upload Sheet Pull'!S147</f>
        <v>0</v>
      </c>
      <c r="R145" s="39">
        <f>'Upload Sheet Pull'!T147</f>
        <v>0</v>
      </c>
      <c r="S145" s="39">
        <f>'Upload Sheet Pull'!U147</f>
        <v>0</v>
      </c>
      <c r="T145" s="39">
        <f t="shared" si="3"/>
        <v>0</v>
      </c>
    </row>
    <row r="146" spans="1:20" x14ac:dyDescent="0.4">
      <c r="A146" t="str">
        <f>'Upload Sheet Pull'!A148</f>
        <v>Budget</v>
      </c>
      <c r="B146" t="str">
        <f>'Upload Sheet Pull'!B148</f>
        <v>7008-000000</v>
      </c>
      <c r="C146">
        <f>'Upload Sheet Pull'!C148</f>
        <v>580</v>
      </c>
      <c r="D146" t="str">
        <f>'Upload Sheet Pull'!D148</f>
        <v>035</v>
      </c>
      <c r="F146" t="str">
        <f>IF('Upload Sheet Pull'!E148="","",'Upload Sheet Pull'!E148)</f>
        <v/>
      </c>
      <c r="H146" s="39">
        <f>'Upload Sheet Pull'!J148</f>
        <v>0</v>
      </c>
      <c r="I146" s="39">
        <f>'Upload Sheet Pull'!K148</f>
        <v>0</v>
      </c>
      <c r="J146" s="39">
        <f>'Upload Sheet Pull'!L148</f>
        <v>0</v>
      </c>
      <c r="K146" s="39">
        <f>'Upload Sheet Pull'!M148</f>
        <v>0</v>
      </c>
      <c r="L146" s="39">
        <f>'Upload Sheet Pull'!N148</f>
        <v>0</v>
      </c>
      <c r="M146" s="39">
        <f>'Upload Sheet Pull'!O148</f>
        <v>0</v>
      </c>
      <c r="N146" s="39">
        <f>'Upload Sheet Pull'!P148</f>
        <v>0</v>
      </c>
      <c r="O146" s="39">
        <f>'Upload Sheet Pull'!Q148</f>
        <v>0</v>
      </c>
      <c r="P146" s="39">
        <f>'Upload Sheet Pull'!R148</f>
        <v>0</v>
      </c>
      <c r="Q146" s="39">
        <f>'Upload Sheet Pull'!S148</f>
        <v>0</v>
      </c>
      <c r="R146" s="39">
        <f>'Upload Sheet Pull'!T148</f>
        <v>0</v>
      </c>
      <c r="S146" s="39">
        <f>'Upload Sheet Pull'!U148</f>
        <v>0</v>
      </c>
      <c r="T146" s="39">
        <f t="shared" si="3"/>
        <v>0</v>
      </c>
    </row>
    <row r="147" spans="1:20" x14ac:dyDescent="0.4">
      <c r="A147" t="str">
        <f>'Upload Sheet Pull'!A149</f>
        <v>Budget</v>
      </c>
      <c r="B147" t="str">
        <f>'Upload Sheet Pull'!B149</f>
        <v>7010-000000</v>
      </c>
      <c r="C147">
        <f>'Upload Sheet Pull'!C149</f>
        <v>580</v>
      </c>
      <c r="D147" t="str">
        <f>'Upload Sheet Pull'!D149</f>
        <v>035</v>
      </c>
      <c r="F147" t="str">
        <f>IF('Upload Sheet Pull'!E149="","",'Upload Sheet Pull'!E149)</f>
        <v/>
      </c>
      <c r="H147" s="39">
        <f>'Upload Sheet Pull'!J149</f>
        <v>0</v>
      </c>
      <c r="I147" s="39">
        <f>'Upload Sheet Pull'!K149</f>
        <v>0</v>
      </c>
      <c r="J147" s="39">
        <f>'Upload Sheet Pull'!L149</f>
        <v>0</v>
      </c>
      <c r="K147" s="39">
        <f>'Upload Sheet Pull'!M149</f>
        <v>0</v>
      </c>
      <c r="L147" s="39">
        <f>'Upload Sheet Pull'!N149</f>
        <v>0</v>
      </c>
      <c r="M147" s="39">
        <f>'Upload Sheet Pull'!O149</f>
        <v>0</v>
      </c>
      <c r="N147" s="39">
        <f>'Upload Sheet Pull'!P149</f>
        <v>0</v>
      </c>
      <c r="O147" s="39">
        <f>'Upload Sheet Pull'!Q149</f>
        <v>0</v>
      </c>
      <c r="P147" s="39">
        <f>'Upload Sheet Pull'!R149</f>
        <v>0</v>
      </c>
      <c r="Q147" s="39">
        <f>'Upload Sheet Pull'!S149</f>
        <v>0</v>
      </c>
      <c r="R147" s="39">
        <f>'Upload Sheet Pull'!T149</f>
        <v>0</v>
      </c>
      <c r="S147" s="39">
        <f>'Upload Sheet Pull'!U149</f>
        <v>0</v>
      </c>
      <c r="T147" s="39">
        <f t="shared" si="3"/>
        <v>0</v>
      </c>
    </row>
    <row r="148" spans="1:20" x14ac:dyDescent="0.4">
      <c r="A148" t="str">
        <f>'Upload Sheet Pull'!A150</f>
        <v>Budget</v>
      </c>
      <c r="B148" t="str">
        <f>'Upload Sheet Pull'!B150</f>
        <v>7012-000000</v>
      </c>
      <c r="C148">
        <f>'Upload Sheet Pull'!C150</f>
        <v>580</v>
      </c>
      <c r="D148" t="str">
        <f>'Upload Sheet Pull'!D150</f>
        <v>035</v>
      </c>
      <c r="F148" t="str">
        <f>IF('Upload Sheet Pull'!E150="","",'Upload Sheet Pull'!E150)</f>
        <v/>
      </c>
      <c r="H148" s="39">
        <f>'Upload Sheet Pull'!J150</f>
        <v>25</v>
      </c>
      <c r="I148" s="39">
        <f>'Upload Sheet Pull'!K150</f>
        <v>25</v>
      </c>
      <c r="J148" s="39">
        <f>'Upload Sheet Pull'!L150</f>
        <v>25</v>
      </c>
      <c r="K148" s="39">
        <f>'Upload Sheet Pull'!M150</f>
        <v>25</v>
      </c>
      <c r="L148" s="39">
        <f>'Upload Sheet Pull'!N150</f>
        <v>25</v>
      </c>
      <c r="M148" s="39">
        <f>'Upload Sheet Pull'!O150</f>
        <v>25</v>
      </c>
      <c r="N148" s="39">
        <f>'Upload Sheet Pull'!P150</f>
        <v>25</v>
      </c>
      <c r="O148" s="39">
        <f>'Upload Sheet Pull'!Q150</f>
        <v>25</v>
      </c>
      <c r="P148" s="39">
        <f>'Upload Sheet Pull'!R150</f>
        <v>25</v>
      </c>
      <c r="Q148" s="39">
        <f>'Upload Sheet Pull'!S150</f>
        <v>25</v>
      </c>
      <c r="R148" s="39">
        <f>'Upload Sheet Pull'!T150</f>
        <v>25</v>
      </c>
      <c r="S148" s="39">
        <f>'Upload Sheet Pull'!U150</f>
        <v>25</v>
      </c>
      <c r="T148" s="39">
        <f t="shared" si="3"/>
        <v>300</v>
      </c>
    </row>
    <row r="149" spans="1:20" x14ac:dyDescent="0.4">
      <c r="A149" t="str">
        <f>'Upload Sheet Pull'!A151</f>
        <v>Budget</v>
      </c>
      <c r="B149" t="str">
        <f>'Upload Sheet Pull'!B151</f>
        <v>7036-000000</v>
      </c>
      <c r="C149">
        <f>'Upload Sheet Pull'!C151</f>
        <v>580</v>
      </c>
      <c r="D149" t="str">
        <f>'Upload Sheet Pull'!D151</f>
        <v>035</v>
      </c>
      <c r="F149" t="str">
        <f>IF('Upload Sheet Pull'!E151="","",'Upload Sheet Pull'!E151)</f>
        <v/>
      </c>
      <c r="H149" s="39">
        <f>'Upload Sheet Pull'!J151</f>
        <v>0</v>
      </c>
      <c r="I149" s="39">
        <f>'Upload Sheet Pull'!K151</f>
        <v>0</v>
      </c>
      <c r="J149" s="39">
        <f>'Upload Sheet Pull'!L151</f>
        <v>0</v>
      </c>
      <c r="K149" s="39">
        <f>'Upload Sheet Pull'!M151</f>
        <v>0</v>
      </c>
      <c r="L149" s="39">
        <f>'Upload Sheet Pull'!N151</f>
        <v>0</v>
      </c>
      <c r="M149" s="39">
        <f>'Upload Sheet Pull'!O151</f>
        <v>0</v>
      </c>
      <c r="N149" s="39">
        <f>'Upload Sheet Pull'!P151</f>
        <v>0</v>
      </c>
      <c r="O149" s="39">
        <f>'Upload Sheet Pull'!Q151</f>
        <v>0</v>
      </c>
      <c r="P149" s="39">
        <f>'Upload Sheet Pull'!R151</f>
        <v>0</v>
      </c>
      <c r="Q149" s="39">
        <f>'Upload Sheet Pull'!S151</f>
        <v>0</v>
      </c>
      <c r="R149" s="39">
        <f>'Upload Sheet Pull'!T151</f>
        <v>0</v>
      </c>
      <c r="S149" s="39">
        <f>'Upload Sheet Pull'!U151</f>
        <v>0</v>
      </c>
      <c r="T149" s="39">
        <f t="shared" si="3"/>
        <v>0</v>
      </c>
    </row>
    <row r="150" spans="1:20" x14ac:dyDescent="0.4">
      <c r="A150" t="str">
        <f>'Upload Sheet Pull'!A152</f>
        <v>Budget</v>
      </c>
      <c r="B150" t="str">
        <f>'Upload Sheet Pull'!B152</f>
        <v>7044-000000</v>
      </c>
      <c r="C150">
        <f>'Upload Sheet Pull'!C152</f>
        <v>580</v>
      </c>
      <c r="D150" t="str">
        <f>'Upload Sheet Pull'!D152</f>
        <v>035</v>
      </c>
      <c r="F150" t="str">
        <f>IF('Upload Sheet Pull'!E152="","",'Upload Sheet Pull'!E152)</f>
        <v/>
      </c>
      <c r="H150" s="39">
        <f>'Upload Sheet Pull'!J152</f>
        <v>30</v>
      </c>
      <c r="I150" s="39">
        <f>'Upload Sheet Pull'!K152</f>
        <v>30</v>
      </c>
      <c r="J150" s="39">
        <f>'Upload Sheet Pull'!L152</f>
        <v>30</v>
      </c>
      <c r="K150" s="39">
        <f>'Upload Sheet Pull'!M152</f>
        <v>30</v>
      </c>
      <c r="L150" s="39">
        <f>'Upload Sheet Pull'!N152</f>
        <v>30</v>
      </c>
      <c r="M150" s="39">
        <f>'Upload Sheet Pull'!O152</f>
        <v>30</v>
      </c>
      <c r="N150" s="39">
        <f>'Upload Sheet Pull'!P152</f>
        <v>30</v>
      </c>
      <c r="O150" s="39">
        <f>'Upload Sheet Pull'!Q152</f>
        <v>30</v>
      </c>
      <c r="P150" s="39">
        <f>'Upload Sheet Pull'!R152</f>
        <v>30</v>
      </c>
      <c r="Q150" s="39">
        <f>'Upload Sheet Pull'!S152</f>
        <v>30</v>
      </c>
      <c r="R150" s="39">
        <f>'Upload Sheet Pull'!T152</f>
        <v>30</v>
      </c>
      <c r="S150" s="39">
        <f>'Upload Sheet Pull'!U152</f>
        <v>30</v>
      </c>
      <c r="T150" s="39">
        <f t="shared" si="3"/>
        <v>360</v>
      </c>
    </row>
    <row r="151" spans="1:20" x14ac:dyDescent="0.4">
      <c r="A151" t="str">
        <f>'Upload Sheet Pull'!A153</f>
        <v>Budget</v>
      </c>
      <c r="B151" t="str">
        <f>'Upload Sheet Pull'!B153</f>
        <v>7082-000000</v>
      </c>
      <c r="C151">
        <f>'Upload Sheet Pull'!C153</f>
        <v>580</v>
      </c>
      <c r="D151" t="str">
        <f>'Upload Sheet Pull'!D153</f>
        <v>035</v>
      </c>
      <c r="F151" t="str">
        <f>IF('Upload Sheet Pull'!E153="","",'Upload Sheet Pull'!E153)</f>
        <v/>
      </c>
      <c r="H151" s="39">
        <f>'Upload Sheet Pull'!J153</f>
        <v>0</v>
      </c>
      <c r="I151" s="39">
        <f>'Upload Sheet Pull'!K153</f>
        <v>0</v>
      </c>
      <c r="J151" s="39">
        <f>'Upload Sheet Pull'!L153</f>
        <v>100</v>
      </c>
      <c r="K151" s="39">
        <f>'Upload Sheet Pull'!M153</f>
        <v>100</v>
      </c>
      <c r="L151" s="39">
        <f>'Upload Sheet Pull'!N153</f>
        <v>100</v>
      </c>
      <c r="M151" s="39">
        <f>'Upload Sheet Pull'!O153</f>
        <v>100</v>
      </c>
      <c r="N151" s="39">
        <f>'Upload Sheet Pull'!P153</f>
        <v>100</v>
      </c>
      <c r="O151" s="39">
        <f>'Upload Sheet Pull'!Q153</f>
        <v>100</v>
      </c>
      <c r="P151" s="39">
        <f>'Upload Sheet Pull'!R153</f>
        <v>100</v>
      </c>
      <c r="Q151" s="39">
        <f>'Upload Sheet Pull'!S153</f>
        <v>100</v>
      </c>
      <c r="R151" s="39">
        <f>'Upload Sheet Pull'!T153</f>
        <v>100</v>
      </c>
      <c r="S151" s="39">
        <f>'Upload Sheet Pull'!U153</f>
        <v>100</v>
      </c>
      <c r="T151" s="39">
        <f t="shared" ref="T151:T213" si="4">SUM(H151:S151)</f>
        <v>1000</v>
      </c>
    </row>
    <row r="152" spans="1:20" x14ac:dyDescent="0.4">
      <c r="A152" t="str">
        <f>'Upload Sheet Pull'!A154</f>
        <v>Budget</v>
      </c>
      <c r="B152" t="str">
        <f>'Upload Sheet Pull'!B154</f>
        <v/>
      </c>
      <c r="C152">
        <f>'Upload Sheet Pull'!C154</f>
        <v>580</v>
      </c>
      <c r="D152" t="str">
        <f>'Upload Sheet Pull'!D154</f>
        <v>035</v>
      </c>
      <c r="F152" t="str">
        <f>IF('Upload Sheet Pull'!E154="","",'Upload Sheet Pull'!E154)</f>
        <v/>
      </c>
      <c r="H152" s="39">
        <f>'Upload Sheet Pull'!J154</f>
        <v>0</v>
      </c>
      <c r="I152" s="39">
        <f>'Upload Sheet Pull'!K154</f>
        <v>0</v>
      </c>
      <c r="J152" s="39">
        <f>'Upload Sheet Pull'!L154</f>
        <v>0</v>
      </c>
      <c r="K152" s="39">
        <f>'Upload Sheet Pull'!M154</f>
        <v>0</v>
      </c>
      <c r="L152" s="39">
        <f>'Upload Sheet Pull'!N154</f>
        <v>0</v>
      </c>
      <c r="M152" s="39">
        <f>'Upload Sheet Pull'!O154</f>
        <v>0</v>
      </c>
      <c r="N152" s="39">
        <f>'Upload Sheet Pull'!P154</f>
        <v>0</v>
      </c>
      <c r="O152" s="39">
        <f>'Upload Sheet Pull'!Q154</f>
        <v>0</v>
      </c>
      <c r="P152" s="39">
        <f>'Upload Sheet Pull'!R154</f>
        <v>0</v>
      </c>
      <c r="Q152" s="39">
        <f>'Upload Sheet Pull'!S154</f>
        <v>0</v>
      </c>
      <c r="R152" s="39">
        <f>'Upload Sheet Pull'!T154</f>
        <v>0</v>
      </c>
      <c r="S152" s="39">
        <f>'Upload Sheet Pull'!U154</f>
        <v>0</v>
      </c>
      <c r="T152" s="39">
        <f t="shared" si="4"/>
        <v>0</v>
      </c>
    </row>
    <row r="153" spans="1:20" x14ac:dyDescent="0.4">
      <c r="A153" t="str">
        <f>'Upload Sheet Pull'!A155</f>
        <v>Budget</v>
      </c>
      <c r="B153" t="str">
        <f>'Upload Sheet Pull'!B155</f>
        <v/>
      </c>
      <c r="C153">
        <f>'Upload Sheet Pull'!C155</f>
        <v>580</v>
      </c>
      <c r="D153" t="str">
        <f>'Upload Sheet Pull'!D155</f>
        <v>035</v>
      </c>
      <c r="F153" t="str">
        <f>IF('Upload Sheet Pull'!E155="","",'Upload Sheet Pull'!E155)</f>
        <v/>
      </c>
      <c r="H153" s="39">
        <f>'Upload Sheet Pull'!J155</f>
        <v>0</v>
      </c>
      <c r="I153" s="39">
        <f>'Upload Sheet Pull'!K155</f>
        <v>0</v>
      </c>
      <c r="J153" s="39">
        <f>'Upload Sheet Pull'!L155</f>
        <v>0</v>
      </c>
      <c r="K153" s="39">
        <f>'Upload Sheet Pull'!M155</f>
        <v>0</v>
      </c>
      <c r="L153" s="39">
        <f>'Upload Sheet Pull'!N155</f>
        <v>0</v>
      </c>
      <c r="M153" s="39">
        <f>'Upload Sheet Pull'!O155</f>
        <v>0</v>
      </c>
      <c r="N153" s="39">
        <f>'Upload Sheet Pull'!P155</f>
        <v>0</v>
      </c>
      <c r="O153" s="39">
        <f>'Upload Sheet Pull'!Q155</f>
        <v>0</v>
      </c>
      <c r="P153" s="39">
        <f>'Upload Sheet Pull'!R155</f>
        <v>0</v>
      </c>
      <c r="Q153" s="39">
        <f>'Upload Sheet Pull'!S155</f>
        <v>0</v>
      </c>
      <c r="R153" s="39">
        <f>'Upload Sheet Pull'!T155</f>
        <v>0</v>
      </c>
      <c r="S153" s="39">
        <f>'Upload Sheet Pull'!U155</f>
        <v>0</v>
      </c>
      <c r="T153" s="39">
        <f t="shared" si="4"/>
        <v>0</v>
      </c>
    </row>
    <row r="154" spans="1:20" x14ac:dyDescent="0.4">
      <c r="A154" t="str">
        <f>'Upload Sheet Pull'!A156</f>
        <v>Budget</v>
      </c>
      <c r="B154" t="str">
        <f>'Upload Sheet Pull'!B156</f>
        <v/>
      </c>
      <c r="C154">
        <f>'Upload Sheet Pull'!C156</f>
        <v>580</v>
      </c>
      <c r="D154" t="str">
        <f>'Upload Sheet Pull'!D156</f>
        <v>035</v>
      </c>
      <c r="F154" t="str">
        <f>IF('Upload Sheet Pull'!E156="","",'Upload Sheet Pull'!E156)</f>
        <v/>
      </c>
      <c r="H154" s="39">
        <f>'Upload Sheet Pull'!J156</f>
        <v>0</v>
      </c>
      <c r="I154" s="39">
        <f>'Upload Sheet Pull'!K156</f>
        <v>0</v>
      </c>
      <c r="J154" s="39">
        <f>'Upload Sheet Pull'!L156</f>
        <v>0</v>
      </c>
      <c r="K154" s="39">
        <f>'Upload Sheet Pull'!M156</f>
        <v>0</v>
      </c>
      <c r="L154" s="39">
        <f>'Upload Sheet Pull'!N156</f>
        <v>0</v>
      </c>
      <c r="M154" s="39">
        <f>'Upload Sheet Pull'!O156</f>
        <v>0</v>
      </c>
      <c r="N154" s="39">
        <f>'Upload Sheet Pull'!P156</f>
        <v>0</v>
      </c>
      <c r="O154" s="39">
        <f>'Upload Sheet Pull'!Q156</f>
        <v>0</v>
      </c>
      <c r="P154" s="39">
        <f>'Upload Sheet Pull'!R156</f>
        <v>0</v>
      </c>
      <c r="Q154" s="39">
        <f>'Upload Sheet Pull'!S156</f>
        <v>0</v>
      </c>
      <c r="R154" s="39">
        <f>'Upload Sheet Pull'!T156</f>
        <v>0</v>
      </c>
      <c r="S154" s="39">
        <f>'Upload Sheet Pull'!U156</f>
        <v>0</v>
      </c>
      <c r="T154" s="39">
        <f t="shared" si="4"/>
        <v>0</v>
      </c>
    </row>
    <row r="155" spans="1:20" x14ac:dyDescent="0.4">
      <c r="A155" t="str">
        <f>'Upload Sheet Pull'!A157</f>
        <v>Budget</v>
      </c>
      <c r="B155" t="str">
        <f>'Upload Sheet Pull'!B157</f>
        <v>7006-000000</v>
      </c>
      <c r="C155">
        <f>'Upload Sheet Pull'!C157</f>
        <v>581</v>
      </c>
      <c r="D155" t="str">
        <f>'Upload Sheet Pull'!D157</f>
        <v>035</v>
      </c>
      <c r="F155" t="str">
        <f>IF('Upload Sheet Pull'!E157="","",'Upload Sheet Pull'!E157)</f>
        <v/>
      </c>
      <c r="H155" s="39">
        <f>'Upload Sheet Pull'!J157</f>
        <v>0</v>
      </c>
      <c r="I155" s="39">
        <f>'Upload Sheet Pull'!K157</f>
        <v>0</v>
      </c>
      <c r="J155" s="39">
        <f>'Upload Sheet Pull'!L157</f>
        <v>0</v>
      </c>
      <c r="K155" s="39">
        <f>'Upload Sheet Pull'!M157</f>
        <v>0</v>
      </c>
      <c r="L155" s="39">
        <f>'Upload Sheet Pull'!N157</f>
        <v>0</v>
      </c>
      <c r="M155" s="39">
        <f>'Upload Sheet Pull'!O157</f>
        <v>0</v>
      </c>
      <c r="N155" s="39">
        <f>'Upload Sheet Pull'!P157</f>
        <v>0</v>
      </c>
      <c r="O155" s="39">
        <f>'Upload Sheet Pull'!Q157</f>
        <v>0</v>
      </c>
      <c r="P155" s="39">
        <f>'Upload Sheet Pull'!R157</f>
        <v>0</v>
      </c>
      <c r="Q155" s="39">
        <f>'Upload Sheet Pull'!S157</f>
        <v>0</v>
      </c>
      <c r="R155" s="39">
        <f>'Upload Sheet Pull'!T157</f>
        <v>0</v>
      </c>
      <c r="S155" s="39">
        <f>'Upload Sheet Pull'!U157</f>
        <v>0</v>
      </c>
      <c r="T155" s="39">
        <f t="shared" si="4"/>
        <v>0</v>
      </c>
    </row>
    <row r="156" spans="1:20" x14ac:dyDescent="0.4">
      <c r="A156" t="str">
        <f>'Upload Sheet Pull'!A158</f>
        <v>Budget</v>
      </c>
      <c r="B156" t="str">
        <f>'Upload Sheet Pull'!B158</f>
        <v>7008-000000</v>
      </c>
      <c r="C156">
        <f>'Upload Sheet Pull'!C158</f>
        <v>581</v>
      </c>
      <c r="D156" t="str">
        <f>'Upload Sheet Pull'!D158</f>
        <v>035</v>
      </c>
      <c r="F156" t="str">
        <f>IF('Upload Sheet Pull'!E158="","",'Upload Sheet Pull'!E158)</f>
        <v/>
      </c>
      <c r="H156" s="39">
        <f>'Upload Sheet Pull'!J158</f>
        <v>0</v>
      </c>
      <c r="I156" s="39">
        <f>'Upload Sheet Pull'!K158</f>
        <v>0</v>
      </c>
      <c r="J156" s="39">
        <f>'Upload Sheet Pull'!L158</f>
        <v>0</v>
      </c>
      <c r="K156" s="39">
        <f>'Upload Sheet Pull'!M158</f>
        <v>0</v>
      </c>
      <c r="L156" s="39">
        <f>'Upload Sheet Pull'!N158</f>
        <v>0</v>
      </c>
      <c r="M156" s="39">
        <f>'Upload Sheet Pull'!O158</f>
        <v>0</v>
      </c>
      <c r="N156" s="39">
        <f>'Upload Sheet Pull'!P158</f>
        <v>0</v>
      </c>
      <c r="O156" s="39">
        <f>'Upload Sheet Pull'!Q158</f>
        <v>0</v>
      </c>
      <c r="P156" s="39">
        <f>'Upload Sheet Pull'!R158</f>
        <v>0</v>
      </c>
      <c r="Q156" s="39">
        <f>'Upload Sheet Pull'!S158</f>
        <v>0</v>
      </c>
      <c r="R156" s="39">
        <f>'Upload Sheet Pull'!T158</f>
        <v>0</v>
      </c>
      <c r="S156" s="39">
        <f>'Upload Sheet Pull'!U158</f>
        <v>0</v>
      </c>
      <c r="T156" s="39">
        <f t="shared" si="4"/>
        <v>0</v>
      </c>
    </row>
    <row r="157" spans="1:20" x14ac:dyDescent="0.4">
      <c r="A157" t="str">
        <f>'Upload Sheet Pull'!A159</f>
        <v>Budget</v>
      </c>
      <c r="B157" t="str">
        <f>'Upload Sheet Pull'!B159</f>
        <v>7010-000000</v>
      </c>
      <c r="C157">
        <f>'Upload Sheet Pull'!C159</f>
        <v>581</v>
      </c>
      <c r="D157" t="str">
        <f>'Upload Sheet Pull'!D159</f>
        <v>035</v>
      </c>
      <c r="F157" t="str">
        <f>IF('Upload Sheet Pull'!E159="","",'Upload Sheet Pull'!E159)</f>
        <v/>
      </c>
      <c r="H157" s="39">
        <f>'Upload Sheet Pull'!J159</f>
        <v>0</v>
      </c>
      <c r="I157" s="39">
        <f>'Upload Sheet Pull'!K159</f>
        <v>0</v>
      </c>
      <c r="J157" s="39">
        <f>'Upload Sheet Pull'!L159</f>
        <v>0</v>
      </c>
      <c r="K157" s="39">
        <f>'Upload Sheet Pull'!M159</f>
        <v>0</v>
      </c>
      <c r="L157" s="39">
        <f>'Upload Sheet Pull'!N159</f>
        <v>0</v>
      </c>
      <c r="M157" s="39">
        <f>'Upload Sheet Pull'!O159</f>
        <v>0</v>
      </c>
      <c r="N157" s="39">
        <f>'Upload Sheet Pull'!P159</f>
        <v>0</v>
      </c>
      <c r="O157" s="39">
        <f>'Upload Sheet Pull'!Q159</f>
        <v>0</v>
      </c>
      <c r="P157" s="39">
        <f>'Upload Sheet Pull'!R159</f>
        <v>0</v>
      </c>
      <c r="Q157" s="39">
        <f>'Upload Sheet Pull'!S159</f>
        <v>0</v>
      </c>
      <c r="R157" s="39">
        <f>'Upload Sheet Pull'!T159</f>
        <v>0</v>
      </c>
      <c r="S157" s="39">
        <f>'Upload Sheet Pull'!U159</f>
        <v>0</v>
      </c>
      <c r="T157" s="39">
        <f t="shared" si="4"/>
        <v>0</v>
      </c>
    </row>
    <row r="158" spans="1:20" x14ac:dyDescent="0.4">
      <c r="A158" t="str">
        <f>'Upload Sheet Pull'!A160</f>
        <v>Budget</v>
      </c>
      <c r="B158" t="str">
        <f>'Upload Sheet Pull'!B160</f>
        <v>7012-000000</v>
      </c>
      <c r="C158">
        <f>'Upload Sheet Pull'!C160</f>
        <v>581</v>
      </c>
      <c r="D158" t="str">
        <f>'Upload Sheet Pull'!D160</f>
        <v>035</v>
      </c>
      <c r="F158" t="str">
        <f>IF('Upload Sheet Pull'!E160="","",'Upload Sheet Pull'!E160)</f>
        <v/>
      </c>
      <c r="H158" s="39">
        <f>'Upload Sheet Pull'!J160</f>
        <v>0</v>
      </c>
      <c r="I158" s="39">
        <f>'Upload Sheet Pull'!K160</f>
        <v>0</v>
      </c>
      <c r="J158" s="39">
        <f>'Upload Sheet Pull'!L160</f>
        <v>0</v>
      </c>
      <c r="K158" s="39">
        <f>'Upload Sheet Pull'!M160</f>
        <v>0</v>
      </c>
      <c r="L158" s="39">
        <f>'Upload Sheet Pull'!N160</f>
        <v>0</v>
      </c>
      <c r="M158" s="39">
        <f>'Upload Sheet Pull'!O160</f>
        <v>0</v>
      </c>
      <c r="N158" s="39">
        <f>'Upload Sheet Pull'!P160</f>
        <v>0</v>
      </c>
      <c r="O158" s="39">
        <f>'Upload Sheet Pull'!Q160</f>
        <v>0</v>
      </c>
      <c r="P158" s="39">
        <f>'Upload Sheet Pull'!R160</f>
        <v>0</v>
      </c>
      <c r="Q158" s="39">
        <f>'Upload Sheet Pull'!S160</f>
        <v>0</v>
      </c>
      <c r="R158" s="39">
        <f>'Upload Sheet Pull'!T160</f>
        <v>0</v>
      </c>
      <c r="S158" s="39">
        <f>'Upload Sheet Pull'!U160</f>
        <v>0</v>
      </c>
      <c r="T158" s="39">
        <f t="shared" si="4"/>
        <v>0</v>
      </c>
    </row>
    <row r="159" spans="1:20" x14ac:dyDescent="0.4">
      <c r="A159" t="str">
        <f>'Upload Sheet Pull'!A161</f>
        <v>Budget</v>
      </c>
      <c r="B159" t="str">
        <f>'Upload Sheet Pull'!B161</f>
        <v>7036-000000</v>
      </c>
      <c r="C159">
        <f>'Upload Sheet Pull'!C161</f>
        <v>581</v>
      </c>
      <c r="D159" t="str">
        <f>'Upload Sheet Pull'!D161</f>
        <v>035</v>
      </c>
      <c r="F159" t="str">
        <f>IF('Upload Sheet Pull'!E161="","",'Upload Sheet Pull'!E161)</f>
        <v/>
      </c>
      <c r="H159" s="39">
        <f>'Upload Sheet Pull'!J161</f>
        <v>0</v>
      </c>
      <c r="I159" s="39">
        <f>'Upload Sheet Pull'!K161</f>
        <v>0</v>
      </c>
      <c r="J159" s="39">
        <f>'Upload Sheet Pull'!L161</f>
        <v>0</v>
      </c>
      <c r="K159" s="39">
        <f>'Upload Sheet Pull'!M161</f>
        <v>0</v>
      </c>
      <c r="L159" s="39">
        <f>'Upload Sheet Pull'!N161</f>
        <v>0</v>
      </c>
      <c r="M159" s="39">
        <f>'Upload Sheet Pull'!O161</f>
        <v>0</v>
      </c>
      <c r="N159" s="39">
        <f>'Upload Sheet Pull'!P161</f>
        <v>0</v>
      </c>
      <c r="O159" s="39">
        <f>'Upload Sheet Pull'!Q161</f>
        <v>0</v>
      </c>
      <c r="P159" s="39">
        <f>'Upload Sheet Pull'!R161</f>
        <v>0</v>
      </c>
      <c r="Q159" s="39">
        <f>'Upload Sheet Pull'!S161</f>
        <v>0</v>
      </c>
      <c r="R159" s="39">
        <f>'Upload Sheet Pull'!T161</f>
        <v>0</v>
      </c>
      <c r="S159" s="39">
        <f>'Upload Sheet Pull'!U161</f>
        <v>0</v>
      </c>
      <c r="T159" s="39">
        <f t="shared" si="4"/>
        <v>0</v>
      </c>
    </row>
    <row r="160" spans="1:20" x14ac:dyDescent="0.4">
      <c r="A160" t="str">
        <f>'Upload Sheet Pull'!A162</f>
        <v>Budget</v>
      </c>
      <c r="B160" t="str">
        <f>'Upload Sheet Pull'!B162</f>
        <v>7044-000000</v>
      </c>
      <c r="C160">
        <f>'Upload Sheet Pull'!C162</f>
        <v>581</v>
      </c>
      <c r="D160" t="str">
        <f>'Upload Sheet Pull'!D162</f>
        <v>035</v>
      </c>
      <c r="F160" t="str">
        <f>IF('Upload Sheet Pull'!E162="","",'Upload Sheet Pull'!E162)</f>
        <v/>
      </c>
      <c r="H160" s="39">
        <f>'Upload Sheet Pull'!J162</f>
        <v>0</v>
      </c>
      <c r="I160" s="39">
        <f>'Upload Sheet Pull'!K162</f>
        <v>0</v>
      </c>
      <c r="J160" s="39">
        <f>'Upload Sheet Pull'!L162</f>
        <v>0</v>
      </c>
      <c r="K160" s="39">
        <f>'Upload Sheet Pull'!M162</f>
        <v>0</v>
      </c>
      <c r="L160" s="39">
        <f>'Upload Sheet Pull'!N162</f>
        <v>0</v>
      </c>
      <c r="M160" s="39">
        <f>'Upload Sheet Pull'!O162</f>
        <v>0</v>
      </c>
      <c r="N160" s="39">
        <f>'Upload Sheet Pull'!P162</f>
        <v>0</v>
      </c>
      <c r="O160" s="39">
        <f>'Upload Sheet Pull'!Q162</f>
        <v>0</v>
      </c>
      <c r="P160" s="39">
        <f>'Upload Sheet Pull'!R162</f>
        <v>0</v>
      </c>
      <c r="Q160" s="39">
        <f>'Upload Sheet Pull'!S162</f>
        <v>0</v>
      </c>
      <c r="R160" s="39">
        <f>'Upload Sheet Pull'!T162</f>
        <v>0</v>
      </c>
      <c r="S160" s="39">
        <f>'Upload Sheet Pull'!U162</f>
        <v>0</v>
      </c>
      <c r="T160" s="39">
        <f t="shared" si="4"/>
        <v>0</v>
      </c>
    </row>
    <row r="161" spans="1:20" x14ac:dyDescent="0.4">
      <c r="A161" t="str">
        <f>'Upload Sheet Pull'!A163</f>
        <v>Budget</v>
      </c>
      <c r="B161" t="str">
        <f>'Upload Sheet Pull'!B163</f>
        <v>7082-000000</v>
      </c>
      <c r="C161">
        <f>'Upload Sheet Pull'!C163</f>
        <v>581</v>
      </c>
      <c r="D161" t="str">
        <f>'Upload Sheet Pull'!D163</f>
        <v>035</v>
      </c>
      <c r="F161" t="str">
        <f>IF('Upload Sheet Pull'!E163="","",'Upload Sheet Pull'!E163)</f>
        <v/>
      </c>
      <c r="H161" s="39">
        <f>'Upload Sheet Pull'!J163</f>
        <v>50</v>
      </c>
      <c r="I161" s="39">
        <f>'Upload Sheet Pull'!K163</f>
        <v>50</v>
      </c>
      <c r="J161" s="39">
        <f>'Upload Sheet Pull'!L163</f>
        <v>50</v>
      </c>
      <c r="K161" s="39">
        <f>'Upload Sheet Pull'!M163</f>
        <v>50</v>
      </c>
      <c r="L161" s="39">
        <f>'Upload Sheet Pull'!N163</f>
        <v>50</v>
      </c>
      <c r="M161" s="39">
        <f>'Upload Sheet Pull'!O163</f>
        <v>50</v>
      </c>
      <c r="N161" s="39">
        <f>'Upload Sheet Pull'!P163</f>
        <v>50</v>
      </c>
      <c r="O161" s="39">
        <f>'Upload Sheet Pull'!Q163</f>
        <v>50</v>
      </c>
      <c r="P161" s="39">
        <f>'Upload Sheet Pull'!R163</f>
        <v>50</v>
      </c>
      <c r="Q161" s="39">
        <f>'Upload Sheet Pull'!S163</f>
        <v>50</v>
      </c>
      <c r="R161" s="39">
        <f>'Upload Sheet Pull'!T163</f>
        <v>50</v>
      </c>
      <c r="S161" s="39">
        <f>'Upload Sheet Pull'!U163</f>
        <v>50</v>
      </c>
      <c r="T161" s="39">
        <f t="shared" si="4"/>
        <v>600</v>
      </c>
    </row>
    <row r="162" spans="1:20" x14ac:dyDescent="0.4">
      <c r="A162" t="str">
        <f>'Upload Sheet Pull'!A164</f>
        <v>Budget</v>
      </c>
      <c r="B162" t="str">
        <f>'Upload Sheet Pull'!B164</f>
        <v/>
      </c>
      <c r="C162">
        <f>'Upload Sheet Pull'!C164</f>
        <v>581</v>
      </c>
      <c r="D162" t="str">
        <f>'Upload Sheet Pull'!D164</f>
        <v>035</v>
      </c>
      <c r="F162" t="str">
        <f>IF('Upload Sheet Pull'!E164="","",'Upload Sheet Pull'!E164)</f>
        <v/>
      </c>
      <c r="H162" s="39">
        <f>'Upload Sheet Pull'!J164</f>
        <v>0</v>
      </c>
      <c r="I162" s="39">
        <f>'Upload Sheet Pull'!K164</f>
        <v>0</v>
      </c>
      <c r="J162" s="39">
        <f>'Upload Sheet Pull'!L164</f>
        <v>0</v>
      </c>
      <c r="K162" s="39">
        <f>'Upload Sheet Pull'!M164</f>
        <v>0</v>
      </c>
      <c r="L162" s="39">
        <f>'Upload Sheet Pull'!N164</f>
        <v>0</v>
      </c>
      <c r="M162" s="39">
        <f>'Upload Sheet Pull'!O164</f>
        <v>0</v>
      </c>
      <c r="N162" s="39">
        <f>'Upload Sheet Pull'!P164</f>
        <v>0</v>
      </c>
      <c r="O162" s="39">
        <f>'Upload Sheet Pull'!Q164</f>
        <v>0</v>
      </c>
      <c r="P162" s="39">
        <f>'Upload Sheet Pull'!R164</f>
        <v>0</v>
      </c>
      <c r="Q162" s="39">
        <f>'Upload Sheet Pull'!S164</f>
        <v>0</v>
      </c>
      <c r="R162" s="39">
        <f>'Upload Sheet Pull'!T164</f>
        <v>0</v>
      </c>
      <c r="S162" s="39">
        <f>'Upload Sheet Pull'!U164</f>
        <v>0</v>
      </c>
      <c r="T162" s="39">
        <f t="shared" si="4"/>
        <v>0</v>
      </c>
    </row>
    <row r="163" spans="1:20" x14ac:dyDescent="0.4">
      <c r="A163" t="str">
        <f>'Upload Sheet Pull'!A165</f>
        <v>Budget</v>
      </c>
      <c r="B163" t="str">
        <f>'Upload Sheet Pull'!B165</f>
        <v/>
      </c>
      <c r="C163">
        <f>'Upload Sheet Pull'!C165</f>
        <v>581</v>
      </c>
      <c r="D163" t="str">
        <f>'Upload Sheet Pull'!D165</f>
        <v>035</v>
      </c>
      <c r="F163" t="str">
        <f>IF('Upload Sheet Pull'!E165="","",'Upload Sheet Pull'!E165)</f>
        <v/>
      </c>
      <c r="H163" s="39">
        <f>'Upload Sheet Pull'!J165</f>
        <v>0</v>
      </c>
      <c r="I163" s="39">
        <f>'Upload Sheet Pull'!K165</f>
        <v>0</v>
      </c>
      <c r="J163" s="39">
        <f>'Upload Sheet Pull'!L165</f>
        <v>0</v>
      </c>
      <c r="K163" s="39">
        <f>'Upload Sheet Pull'!M165</f>
        <v>0</v>
      </c>
      <c r="L163" s="39">
        <f>'Upload Sheet Pull'!N165</f>
        <v>0</v>
      </c>
      <c r="M163" s="39">
        <f>'Upload Sheet Pull'!O165</f>
        <v>0</v>
      </c>
      <c r="N163" s="39">
        <f>'Upload Sheet Pull'!P165</f>
        <v>0</v>
      </c>
      <c r="O163" s="39">
        <f>'Upload Sheet Pull'!Q165</f>
        <v>0</v>
      </c>
      <c r="P163" s="39">
        <f>'Upload Sheet Pull'!R165</f>
        <v>0</v>
      </c>
      <c r="Q163" s="39">
        <f>'Upload Sheet Pull'!S165</f>
        <v>0</v>
      </c>
      <c r="R163" s="39">
        <f>'Upload Sheet Pull'!T165</f>
        <v>0</v>
      </c>
      <c r="S163" s="39">
        <f>'Upload Sheet Pull'!U165</f>
        <v>0</v>
      </c>
      <c r="T163" s="39">
        <f t="shared" si="4"/>
        <v>0</v>
      </c>
    </row>
    <row r="164" spans="1:20" x14ac:dyDescent="0.4">
      <c r="A164" t="str">
        <f>'Upload Sheet Pull'!A166</f>
        <v>Budget</v>
      </c>
      <c r="B164" t="str">
        <f>'Upload Sheet Pull'!B166</f>
        <v/>
      </c>
      <c r="C164">
        <f>'Upload Sheet Pull'!C166</f>
        <v>581</v>
      </c>
      <c r="D164" t="str">
        <f>'Upload Sheet Pull'!D166</f>
        <v>035</v>
      </c>
      <c r="F164" t="str">
        <f>IF('Upload Sheet Pull'!E166="","",'Upload Sheet Pull'!E166)</f>
        <v/>
      </c>
      <c r="H164" s="39">
        <f>'Upload Sheet Pull'!J166</f>
        <v>0</v>
      </c>
      <c r="I164" s="39">
        <f>'Upload Sheet Pull'!K166</f>
        <v>0</v>
      </c>
      <c r="J164" s="39">
        <f>'Upload Sheet Pull'!L166</f>
        <v>0</v>
      </c>
      <c r="K164" s="39">
        <f>'Upload Sheet Pull'!M166</f>
        <v>0</v>
      </c>
      <c r="L164" s="39">
        <f>'Upload Sheet Pull'!N166</f>
        <v>0</v>
      </c>
      <c r="M164" s="39">
        <f>'Upload Sheet Pull'!O166</f>
        <v>0</v>
      </c>
      <c r="N164" s="39">
        <f>'Upload Sheet Pull'!P166</f>
        <v>0</v>
      </c>
      <c r="O164" s="39">
        <f>'Upload Sheet Pull'!Q166</f>
        <v>0</v>
      </c>
      <c r="P164" s="39">
        <f>'Upload Sheet Pull'!R166</f>
        <v>0</v>
      </c>
      <c r="Q164" s="39">
        <f>'Upload Sheet Pull'!S166</f>
        <v>0</v>
      </c>
      <c r="R164" s="39">
        <f>'Upload Sheet Pull'!T166</f>
        <v>0</v>
      </c>
      <c r="S164" s="39">
        <f>'Upload Sheet Pull'!U166</f>
        <v>0</v>
      </c>
      <c r="T164" s="39">
        <f t="shared" si="4"/>
        <v>0</v>
      </c>
    </row>
    <row r="165" spans="1:20" x14ac:dyDescent="0.4">
      <c r="A165" t="str">
        <f>'Upload Sheet Pull'!A167</f>
        <v>Budget</v>
      </c>
      <c r="B165" t="str">
        <f>'Upload Sheet Pull'!B167</f>
        <v>7006-000000</v>
      </c>
      <c r="C165">
        <f>'Upload Sheet Pull'!C167</f>
        <v>582</v>
      </c>
      <c r="D165" t="str">
        <f>'Upload Sheet Pull'!D167</f>
        <v>035</v>
      </c>
      <c r="F165" t="str">
        <f>IF('Upload Sheet Pull'!E167="","",'Upload Sheet Pull'!E167)</f>
        <v/>
      </c>
      <c r="H165" s="39">
        <f>'Upload Sheet Pull'!J167</f>
        <v>0</v>
      </c>
      <c r="I165" s="39">
        <f>'Upload Sheet Pull'!K167</f>
        <v>0</v>
      </c>
      <c r="J165" s="39">
        <f>'Upload Sheet Pull'!L167</f>
        <v>0</v>
      </c>
      <c r="K165" s="39">
        <f>'Upload Sheet Pull'!M167</f>
        <v>0</v>
      </c>
      <c r="L165" s="39">
        <f>'Upload Sheet Pull'!N167</f>
        <v>0</v>
      </c>
      <c r="M165" s="39">
        <f>'Upload Sheet Pull'!O167</f>
        <v>0</v>
      </c>
      <c r="N165" s="39">
        <f>'Upload Sheet Pull'!P167</f>
        <v>0</v>
      </c>
      <c r="O165" s="39">
        <f>'Upload Sheet Pull'!Q167</f>
        <v>0</v>
      </c>
      <c r="P165" s="39">
        <f>'Upload Sheet Pull'!R167</f>
        <v>0</v>
      </c>
      <c r="Q165" s="39">
        <f>'Upload Sheet Pull'!S167</f>
        <v>0</v>
      </c>
      <c r="R165" s="39">
        <f>'Upload Sheet Pull'!T167</f>
        <v>0</v>
      </c>
      <c r="S165" s="39">
        <f>'Upload Sheet Pull'!U167</f>
        <v>0</v>
      </c>
      <c r="T165" s="39">
        <f t="shared" si="4"/>
        <v>0</v>
      </c>
    </row>
    <row r="166" spans="1:20" x14ac:dyDescent="0.4">
      <c r="A166" t="str">
        <f>'Upload Sheet Pull'!A168</f>
        <v>Budget</v>
      </c>
      <c r="B166" t="str">
        <f>'Upload Sheet Pull'!B168</f>
        <v>7008-000000</v>
      </c>
      <c r="C166">
        <f>'Upload Sheet Pull'!C168</f>
        <v>582</v>
      </c>
      <c r="D166" t="str">
        <f>'Upload Sheet Pull'!D168</f>
        <v>035</v>
      </c>
      <c r="F166" t="str">
        <f>IF('Upload Sheet Pull'!E168="","",'Upload Sheet Pull'!E168)</f>
        <v/>
      </c>
      <c r="H166" s="39">
        <f>'Upload Sheet Pull'!J168</f>
        <v>0</v>
      </c>
      <c r="I166" s="39">
        <f>'Upload Sheet Pull'!K168</f>
        <v>0</v>
      </c>
      <c r="J166" s="39">
        <f>'Upload Sheet Pull'!L168</f>
        <v>0</v>
      </c>
      <c r="K166" s="39">
        <f>'Upload Sheet Pull'!M168</f>
        <v>0</v>
      </c>
      <c r="L166" s="39">
        <f>'Upload Sheet Pull'!N168</f>
        <v>0</v>
      </c>
      <c r="M166" s="39">
        <f>'Upload Sheet Pull'!O168</f>
        <v>0</v>
      </c>
      <c r="N166" s="39">
        <f>'Upload Sheet Pull'!P168</f>
        <v>0</v>
      </c>
      <c r="O166" s="39">
        <f>'Upload Sheet Pull'!Q168</f>
        <v>0</v>
      </c>
      <c r="P166" s="39">
        <f>'Upload Sheet Pull'!R168</f>
        <v>0</v>
      </c>
      <c r="Q166" s="39">
        <f>'Upload Sheet Pull'!S168</f>
        <v>0</v>
      </c>
      <c r="R166" s="39">
        <f>'Upload Sheet Pull'!T168</f>
        <v>0</v>
      </c>
      <c r="S166" s="39">
        <f>'Upload Sheet Pull'!U168</f>
        <v>0</v>
      </c>
      <c r="T166" s="39">
        <f t="shared" si="4"/>
        <v>0</v>
      </c>
    </row>
    <row r="167" spans="1:20" x14ac:dyDescent="0.4">
      <c r="A167" t="str">
        <f>'Upload Sheet Pull'!A169</f>
        <v>Budget</v>
      </c>
      <c r="B167" t="str">
        <f>'Upload Sheet Pull'!B169</f>
        <v>7010-000000</v>
      </c>
      <c r="C167">
        <f>'Upload Sheet Pull'!C169</f>
        <v>582</v>
      </c>
      <c r="D167" t="str">
        <f>'Upload Sheet Pull'!D169</f>
        <v>035</v>
      </c>
      <c r="F167" t="str">
        <f>IF('Upload Sheet Pull'!E169="","",'Upload Sheet Pull'!E169)</f>
        <v/>
      </c>
      <c r="H167" s="39">
        <f>'Upload Sheet Pull'!J169</f>
        <v>0</v>
      </c>
      <c r="I167" s="39">
        <f>'Upload Sheet Pull'!K169</f>
        <v>0</v>
      </c>
      <c r="J167" s="39">
        <f>'Upload Sheet Pull'!L169</f>
        <v>0</v>
      </c>
      <c r="K167" s="39">
        <f>'Upload Sheet Pull'!M169</f>
        <v>0</v>
      </c>
      <c r="L167" s="39">
        <f>'Upload Sheet Pull'!N169</f>
        <v>0</v>
      </c>
      <c r="M167" s="39">
        <f>'Upload Sheet Pull'!O169</f>
        <v>0</v>
      </c>
      <c r="N167" s="39">
        <f>'Upload Sheet Pull'!P169</f>
        <v>0</v>
      </c>
      <c r="O167" s="39">
        <f>'Upload Sheet Pull'!Q169</f>
        <v>0</v>
      </c>
      <c r="P167" s="39">
        <f>'Upload Sheet Pull'!R169</f>
        <v>0</v>
      </c>
      <c r="Q167" s="39">
        <f>'Upload Sheet Pull'!S169</f>
        <v>0</v>
      </c>
      <c r="R167" s="39">
        <f>'Upload Sheet Pull'!T169</f>
        <v>0</v>
      </c>
      <c r="S167" s="39">
        <f>'Upload Sheet Pull'!U169</f>
        <v>0</v>
      </c>
      <c r="T167" s="39">
        <f t="shared" si="4"/>
        <v>0</v>
      </c>
    </row>
    <row r="168" spans="1:20" x14ac:dyDescent="0.4">
      <c r="A168" t="str">
        <f>'Upload Sheet Pull'!A170</f>
        <v>Budget</v>
      </c>
      <c r="B168" t="str">
        <f>'Upload Sheet Pull'!B170</f>
        <v>7012-000000</v>
      </c>
      <c r="C168">
        <f>'Upload Sheet Pull'!C170</f>
        <v>582</v>
      </c>
      <c r="D168" t="str">
        <f>'Upload Sheet Pull'!D170</f>
        <v>035</v>
      </c>
      <c r="F168" t="str">
        <f>IF('Upload Sheet Pull'!E170="","",'Upload Sheet Pull'!E170)</f>
        <v/>
      </c>
      <c r="H168" s="39">
        <f>'Upload Sheet Pull'!J170</f>
        <v>0</v>
      </c>
      <c r="I168" s="39">
        <f>'Upload Sheet Pull'!K170</f>
        <v>0</v>
      </c>
      <c r="J168" s="39">
        <f>'Upload Sheet Pull'!L170</f>
        <v>0</v>
      </c>
      <c r="K168" s="39">
        <f>'Upload Sheet Pull'!M170</f>
        <v>0</v>
      </c>
      <c r="L168" s="39">
        <f>'Upload Sheet Pull'!N170</f>
        <v>0</v>
      </c>
      <c r="M168" s="39">
        <f>'Upload Sheet Pull'!O170</f>
        <v>0</v>
      </c>
      <c r="N168" s="39">
        <f>'Upload Sheet Pull'!P170</f>
        <v>0</v>
      </c>
      <c r="O168" s="39">
        <f>'Upload Sheet Pull'!Q170</f>
        <v>0</v>
      </c>
      <c r="P168" s="39">
        <f>'Upload Sheet Pull'!R170</f>
        <v>0</v>
      </c>
      <c r="Q168" s="39">
        <f>'Upload Sheet Pull'!S170</f>
        <v>0</v>
      </c>
      <c r="R168" s="39">
        <f>'Upload Sheet Pull'!T170</f>
        <v>0</v>
      </c>
      <c r="S168" s="39">
        <f>'Upload Sheet Pull'!U170</f>
        <v>0</v>
      </c>
      <c r="T168" s="39">
        <f t="shared" si="4"/>
        <v>0</v>
      </c>
    </row>
    <row r="169" spans="1:20" x14ac:dyDescent="0.4">
      <c r="A169" t="str">
        <f>'Upload Sheet Pull'!A171</f>
        <v>Budget</v>
      </c>
      <c r="B169" t="str">
        <f>'Upload Sheet Pull'!B171</f>
        <v>7036-000000</v>
      </c>
      <c r="C169">
        <f>'Upload Sheet Pull'!C171</f>
        <v>582</v>
      </c>
      <c r="D169" t="str">
        <f>'Upload Sheet Pull'!D171</f>
        <v>035</v>
      </c>
      <c r="F169" t="str">
        <f>IF('Upload Sheet Pull'!E171="","",'Upload Sheet Pull'!E171)</f>
        <v/>
      </c>
      <c r="H169" s="39">
        <f>'Upload Sheet Pull'!J171</f>
        <v>0</v>
      </c>
      <c r="I169" s="39">
        <f>'Upload Sheet Pull'!K171</f>
        <v>0</v>
      </c>
      <c r="J169" s="39">
        <f>'Upload Sheet Pull'!L171</f>
        <v>0</v>
      </c>
      <c r="K169" s="39">
        <f>'Upload Sheet Pull'!M171</f>
        <v>0</v>
      </c>
      <c r="L169" s="39">
        <f>'Upload Sheet Pull'!N171</f>
        <v>0</v>
      </c>
      <c r="M169" s="39">
        <f>'Upload Sheet Pull'!O171</f>
        <v>0</v>
      </c>
      <c r="N169" s="39">
        <f>'Upload Sheet Pull'!P171</f>
        <v>0</v>
      </c>
      <c r="O169" s="39">
        <f>'Upload Sheet Pull'!Q171</f>
        <v>0</v>
      </c>
      <c r="P169" s="39">
        <f>'Upload Sheet Pull'!R171</f>
        <v>0</v>
      </c>
      <c r="Q169" s="39">
        <f>'Upload Sheet Pull'!S171</f>
        <v>0</v>
      </c>
      <c r="R169" s="39">
        <f>'Upload Sheet Pull'!T171</f>
        <v>0</v>
      </c>
      <c r="S169" s="39">
        <f>'Upload Sheet Pull'!U171</f>
        <v>0</v>
      </c>
      <c r="T169" s="39">
        <f t="shared" si="4"/>
        <v>0</v>
      </c>
    </row>
    <row r="170" spans="1:20" x14ac:dyDescent="0.4">
      <c r="A170" t="str">
        <f>'Upload Sheet Pull'!A172</f>
        <v>Budget</v>
      </c>
      <c r="B170" t="str">
        <f>'Upload Sheet Pull'!B172</f>
        <v>7044-000000</v>
      </c>
      <c r="C170">
        <f>'Upload Sheet Pull'!C172</f>
        <v>582</v>
      </c>
      <c r="D170" t="str">
        <f>'Upload Sheet Pull'!D172</f>
        <v>035</v>
      </c>
      <c r="F170" t="str">
        <f>IF('Upload Sheet Pull'!E172="","",'Upload Sheet Pull'!E172)</f>
        <v/>
      </c>
      <c r="H170" s="39">
        <f>'Upload Sheet Pull'!J172</f>
        <v>0</v>
      </c>
      <c r="I170" s="39">
        <f>'Upload Sheet Pull'!K172</f>
        <v>0</v>
      </c>
      <c r="J170" s="39">
        <f>'Upload Sheet Pull'!L172</f>
        <v>0</v>
      </c>
      <c r="K170" s="39">
        <f>'Upload Sheet Pull'!M172</f>
        <v>0</v>
      </c>
      <c r="L170" s="39">
        <f>'Upload Sheet Pull'!N172</f>
        <v>0</v>
      </c>
      <c r="M170" s="39">
        <f>'Upload Sheet Pull'!O172</f>
        <v>0</v>
      </c>
      <c r="N170" s="39">
        <f>'Upload Sheet Pull'!P172</f>
        <v>0</v>
      </c>
      <c r="O170" s="39">
        <f>'Upload Sheet Pull'!Q172</f>
        <v>0</v>
      </c>
      <c r="P170" s="39">
        <f>'Upload Sheet Pull'!R172</f>
        <v>0</v>
      </c>
      <c r="Q170" s="39">
        <f>'Upload Sheet Pull'!S172</f>
        <v>0</v>
      </c>
      <c r="R170" s="39">
        <f>'Upload Sheet Pull'!T172</f>
        <v>0</v>
      </c>
      <c r="S170" s="39">
        <f>'Upload Sheet Pull'!U172</f>
        <v>0</v>
      </c>
      <c r="T170" s="39">
        <f t="shared" si="4"/>
        <v>0</v>
      </c>
    </row>
    <row r="171" spans="1:20" x14ac:dyDescent="0.4">
      <c r="A171" t="str">
        <f>'Upload Sheet Pull'!A173</f>
        <v>Budget</v>
      </c>
      <c r="B171" t="str">
        <f>'Upload Sheet Pull'!B173</f>
        <v>7082-000000</v>
      </c>
      <c r="C171">
        <f>'Upload Sheet Pull'!C173</f>
        <v>582</v>
      </c>
      <c r="D171" t="str">
        <f>'Upload Sheet Pull'!D173</f>
        <v>035</v>
      </c>
      <c r="F171" t="str">
        <f>IF('Upload Sheet Pull'!E173="","",'Upload Sheet Pull'!E173)</f>
        <v/>
      </c>
      <c r="H171" s="39">
        <f>'Upload Sheet Pull'!J173</f>
        <v>0</v>
      </c>
      <c r="I171" s="39">
        <f>'Upload Sheet Pull'!K173</f>
        <v>0</v>
      </c>
      <c r="J171" s="39">
        <f>'Upload Sheet Pull'!L173</f>
        <v>0</v>
      </c>
      <c r="K171" s="39">
        <f>'Upload Sheet Pull'!M173</f>
        <v>145</v>
      </c>
      <c r="L171" s="39">
        <f>'Upload Sheet Pull'!N173</f>
        <v>290</v>
      </c>
      <c r="M171" s="39">
        <f>'Upload Sheet Pull'!O173</f>
        <v>145</v>
      </c>
      <c r="N171" s="39">
        <f>'Upload Sheet Pull'!P173</f>
        <v>0</v>
      </c>
      <c r="O171" s="39">
        <f>'Upload Sheet Pull'!Q173</f>
        <v>290</v>
      </c>
      <c r="P171" s="39">
        <f>'Upload Sheet Pull'!R173</f>
        <v>290</v>
      </c>
      <c r="Q171" s="39">
        <f>'Upload Sheet Pull'!S173</f>
        <v>290</v>
      </c>
      <c r="R171" s="39">
        <f>'Upload Sheet Pull'!T173</f>
        <v>145</v>
      </c>
      <c r="S171" s="39">
        <f>'Upload Sheet Pull'!U173</f>
        <v>145</v>
      </c>
      <c r="T171" s="39">
        <f t="shared" si="4"/>
        <v>1740</v>
      </c>
    </row>
    <row r="172" spans="1:20" x14ac:dyDescent="0.4">
      <c r="A172" t="str">
        <f>'Upload Sheet Pull'!A174</f>
        <v>Budget</v>
      </c>
      <c r="B172" t="str">
        <f>'Upload Sheet Pull'!B174</f>
        <v/>
      </c>
      <c r="C172">
        <f>'Upload Sheet Pull'!C174</f>
        <v>582</v>
      </c>
      <c r="D172" t="str">
        <f>'Upload Sheet Pull'!D174</f>
        <v>035</v>
      </c>
      <c r="F172" t="str">
        <f>IF('Upload Sheet Pull'!E174="","",'Upload Sheet Pull'!E174)</f>
        <v/>
      </c>
      <c r="H172" s="39">
        <f>'Upload Sheet Pull'!J174</f>
        <v>0</v>
      </c>
      <c r="I172" s="39">
        <f>'Upload Sheet Pull'!K174</f>
        <v>0</v>
      </c>
      <c r="J172" s="39">
        <f>'Upload Sheet Pull'!L174</f>
        <v>0</v>
      </c>
      <c r="K172" s="39">
        <f>'Upload Sheet Pull'!M174</f>
        <v>0</v>
      </c>
      <c r="L172" s="39">
        <f>'Upload Sheet Pull'!N174</f>
        <v>0</v>
      </c>
      <c r="M172" s="39">
        <f>'Upload Sheet Pull'!O174</f>
        <v>0</v>
      </c>
      <c r="N172" s="39">
        <f>'Upload Sheet Pull'!P174</f>
        <v>0</v>
      </c>
      <c r="O172" s="39">
        <f>'Upload Sheet Pull'!Q174</f>
        <v>0</v>
      </c>
      <c r="P172" s="39">
        <f>'Upload Sheet Pull'!R174</f>
        <v>0</v>
      </c>
      <c r="Q172" s="39">
        <f>'Upload Sheet Pull'!S174</f>
        <v>0</v>
      </c>
      <c r="R172" s="39">
        <f>'Upload Sheet Pull'!T174</f>
        <v>0</v>
      </c>
      <c r="S172" s="39">
        <f>'Upload Sheet Pull'!U174</f>
        <v>0</v>
      </c>
      <c r="T172" s="39">
        <f t="shared" si="4"/>
        <v>0</v>
      </c>
    </row>
    <row r="173" spans="1:20" x14ac:dyDescent="0.4">
      <c r="A173" t="str">
        <f>'Upload Sheet Pull'!A175</f>
        <v>Budget</v>
      </c>
      <c r="B173" t="str">
        <f>'Upload Sheet Pull'!B175</f>
        <v/>
      </c>
      <c r="C173">
        <f>'Upload Sheet Pull'!C175</f>
        <v>582</v>
      </c>
      <c r="D173" t="str">
        <f>'Upload Sheet Pull'!D175</f>
        <v>035</v>
      </c>
      <c r="F173" t="str">
        <f>IF('Upload Sheet Pull'!E175="","",'Upload Sheet Pull'!E175)</f>
        <v/>
      </c>
      <c r="H173" s="39">
        <f>'Upload Sheet Pull'!J175</f>
        <v>0</v>
      </c>
      <c r="I173" s="39">
        <f>'Upload Sheet Pull'!K175</f>
        <v>0</v>
      </c>
      <c r="J173" s="39">
        <f>'Upload Sheet Pull'!L175</f>
        <v>0</v>
      </c>
      <c r="K173" s="39">
        <f>'Upload Sheet Pull'!M175</f>
        <v>0</v>
      </c>
      <c r="L173" s="39">
        <f>'Upload Sheet Pull'!N175</f>
        <v>0</v>
      </c>
      <c r="M173" s="39">
        <f>'Upload Sheet Pull'!O175</f>
        <v>0</v>
      </c>
      <c r="N173" s="39">
        <f>'Upload Sheet Pull'!P175</f>
        <v>0</v>
      </c>
      <c r="O173" s="39">
        <f>'Upload Sheet Pull'!Q175</f>
        <v>0</v>
      </c>
      <c r="P173" s="39">
        <f>'Upload Sheet Pull'!R175</f>
        <v>0</v>
      </c>
      <c r="Q173" s="39">
        <f>'Upload Sheet Pull'!S175</f>
        <v>0</v>
      </c>
      <c r="R173" s="39">
        <f>'Upload Sheet Pull'!T175</f>
        <v>0</v>
      </c>
      <c r="S173" s="39">
        <f>'Upload Sheet Pull'!U175</f>
        <v>0</v>
      </c>
      <c r="T173" s="39">
        <f t="shared" si="4"/>
        <v>0</v>
      </c>
    </row>
    <row r="174" spans="1:20" x14ac:dyDescent="0.4">
      <c r="A174" t="str">
        <f>'Upload Sheet Pull'!A176</f>
        <v>Budget</v>
      </c>
      <c r="B174" t="str">
        <f>'Upload Sheet Pull'!B176</f>
        <v/>
      </c>
      <c r="C174">
        <f>'Upload Sheet Pull'!C176</f>
        <v>582</v>
      </c>
      <c r="D174" t="str">
        <f>'Upload Sheet Pull'!D176</f>
        <v>035</v>
      </c>
      <c r="F174" t="str">
        <f>IF('Upload Sheet Pull'!E176="","",'Upload Sheet Pull'!E176)</f>
        <v/>
      </c>
      <c r="H174" s="39">
        <f>'Upload Sheet Pull'!J176</f>
        <v>0</v>
      </c>
      <c r="I174" s="39">
        <f>'Upload Sheet Pull'!K176</f>
        <v>0</v>
      </c>
      <c r="J174" s="39">
        <f>'Upload Sheet Pull'!L176</f>
        <v>0</v>
      </c>
      <c r="K174" s="39">
        <f>'Upload Sheet Pull'!M176</f>
        <v>0</v>
      </c>
      <c r="L174" s="39">
        <f>'Upload Sheet Pull'!N176</f>
        <v>0</v>
      </c>
      <c r="M174" s="39">
        <f>'Upload Sheet Pull'!O176</f>
        <v>0</v>
      </c>
      <c r="N174" s="39">
        <f>'Upload Sheet Pull'!P176</f>
        <v>0</v>
      </c>
      <c r="O174" s="39">
        <f>'Upload Sheet Pull'!Q176</f>
        <v>0</v>
      </c>
      <c r="P174" s="39">
        <f>'Upload Sheet Pull'!R176</f>
        <v>0</v>
      </c>
      <c r="Q174" s="39">
        <f>'Upload Sheet Pull'!S176</f>
        <v>0</v>
      </c>
      <c r="R174" s="39">
        <f>'Upload Sheet Pull'!T176</f>
        <v>0</v>
      </c>
      <c r="S174" s="39">
        <f>'Upload Sheet Pull'!U176</f>
        <v>0</v>
      </c>
      <c r="T174" s="39">
        <f t="shared" si="4"/>
        <v>0</v>
      </c>
    </row>
    <row r="175" spans="1:20" x14ac:dyDescent="0.4">
      <c r="A175" t="str">
        <f>'Upload Sheet Pull'!A177</f>
        <v>Budget</v>
      </c>
      <c r="B175" t="str">
        <f>'Upload Sheet Pull'!B177</f>
        <v>7006-000000</v>
      </c>
      <c r="C175">
        <f>'Upload Sheet Pull'!C177</f>
        <v>583</v>
      </c>
      <c r="D175" t="str">
        <f>'Upload Sheet Pull'!D177</f>
        <v>035</v>
      </c>
      <c r="F175" t="str">
        <f>IF('Upload Sheet Pull'!E177="","",'Upload Sheet Pull'!E177)</f>
        <v/>
      </c>
      <c r="H175" s="39">
        <f>'Upload Sheet Pull'!J177</f>
        <v>0</v>
      </c>
      <c r="I175" s="39">
        <f>'Upload Sheet Pull'!K177</f>
        <v>0</v>
      </c>
      <c r="J175" s="39">
        <f>'Upload Sheet Pull'!L177</f>
        <v>0</v>
      </c>
      <c r="K175" s="39">
        <f>'Upload Sheet Pull'!M177</f>
        <v>0</v>
      </c>
      <c r="L175" s="39">
        <f>'Upload Sheet Pull'!N177</f>
        <v>0</v>
      </c>
      <c r="M175" s="39">
        <f>'Upload Sheet Pull'!O177</f>
        <v>0</v>
      </c>
      <c r="N175" s="39">
        <f>'Upload Sheet Pull'!P177</f>
        <v>0</v>
      </c>
      <c r="O175" s="39">
        <f>'Upload Sheet Pull'!Q177</f>
        <v>0</v>
      </c>
      <c r="P175" s="39">
        <f>'Upload Sheet Pull'!R177</f>
        <v>0</v>
      </c>
      <c r="Q175" s="39">
        <f>'Upload Sheet Pull'!S177</f>
        <v>0</v>
      </c>
      <c r="R175" s="39">
        <f>'Upload Sheet Pull'!T177</f>
        <v>0</v>
      </c>
      <c r="S175" s="39">
        <f>'Upload Sheet Pull'!U177</f>
        <v>0</v>
      </c>
      <c r="T175" s="39">
        <f t="shared" si="4"/>
        <v>0</v>
      </c>
    </row>
    <row r="176" spans="1:20" x14ac:dyDescent="0.4">
      <c r="A176" t="str">
        <f>'Upload Sheet Pull'!A178</f>
        <v>Budget</v>
      </c>
      <c r="B176" t="str">
        <f>'Upload Sheet Pull'!B178</f>
        <v>7008-000000</v>
      </c>
      <c r="C176">
        <f>'Upload Sheet Pull'!C178</f>
        <v>583</v>
      </c>
      <c r="D176" t="str">
        <f>'Upload Sheet Pull'!D178</f>
        <v>035</v>
      </c>
      <c r="F176" t="str">
        <f>IF('Upload Sheet Pull'!E178="","",'Upload Sheet Pull'!E178)</f>
        <v/>
      </c>
      <c r="H176" s="39">
        <f>'Upload Sheet Pull'!J178</f>
        <v>0</v>
      </c>
      <c r="I176" s="39">
        <f>'Upload Sheet Pull'!K178</f>
        <v>0</v>
      </c>
      <c r="J176" s="39">
        <f>'Upload Sheet Pull'!L178</f>
        <v>0</v>
      </c>
      <c r="K176" s="39">
        <f>'Upload Sheet Pull'!M178</f>
        <v>0</v>
      </c>
      <c r="L176" s="39">
        <f>'Upload Sheet Pull'!N178</f>
        <v>0</v>
      </c>
      <c r="M176" s="39">
        <f>'Upload Sheet Pull'!O178</f>
        <v>0</v>
      </c>
      <c r="N176" s="39">
        <f>'Upload Sheet Pull'!P178</f>
        <v>0</v>
      </c>
      <c r="O176" s="39">
        <f>'Upload Sheet Pull'!Q178</f>
        <v>0</v>
      </c>
      <c r="P176" s="39">
        <f>'Upload Sheet Pull'!R178</f>
        <v>0</v>
      </c>
      <c r="Q176" s="39">
        <f>'Upload Sheet Pull'!S178</f>
        <v>0</v>
      </c>
      <c r="R176" s="39">
        <f>'Upload Sheet Pull'!T178</f>
        <v>0</v>
      </c>
      <c r="S176" s="39">
        <f>'Upload Sheet Pull'!U178</f>
        <v>0</v>
      </c>
      <c r="T176" s="39">
        <f t="shared" si="4"/>
        <v>0</v>
      </c>
    </row>
    <row r="177" spans="1:20" x14ac:dyDescent="0.4">
      <c r="A177" t="str">
        <f>'Upload Sheet Pull'!A179</f>
        <v>Budget</v>
      </c>
      <c r="B177" t="str">
        <f>'Upload Sheet Pull'!B179</f>
        <v>7010-000000</v>
      </c>
      <c r="C177">
        <f>'Upload Sheet Pull'!C179</f>
        <v>583</v>
      </c>
      <c r="D177" t="str">
        <f>'Upload Sheet Pull'!D179</f>
        <v>035</v>
      </c>
      <c r="F177" t="str">
        <f>IF('Upload Sheet Pull'!E179="","",'Upload Sheet Pull'!E179)</f>
        <v/>
      </c>
      <c r="H177" s="39">
        <f>'Upload Sheet Pull'!J179</f>
        <v>0</v>
      </c>
      <c r="I177" s="39">
        <f>'Upload Sheet Pull'!K179</f>
        <v>0</v>
      </c>
      <c r="J177" s="39">
        <f>'Upload Sheet Pull'!L179</f>
        <v>0</v>
      </c>
      <c r="K177" s="39">
        <f>'Upload Sheet Pull'!M179</f>
        <v>0</v>
      </c>
      <c r="L177" s="39">
        <f>'Upload Sheet Pull'!N179</f>
        <v>0</v>
      </c>
      <c r="M177" s="39">
        <f>'Upload Sheet Pull'!O179</f>
        <v>0</v>
      </c>
      <c r="N177" s="39">
        <f>'Upload Sheet Pull'!P179</f>
        <v>0</v>
      </c>
      <c r="O177" s="39">
        <f>'Upload Sheet Pull'!Q179</f>
        <v>0</v>
      </c>
      <c r="P177" s="39">
        <f>'Upload Sheet Pull'!R179</f>
        <v>0</v>
      </c>
      <c r="Q177" s="39">
        <f>'Upload Sheet Pull'!S179</f>
        <v>0</v>
      </c>
      <c r="R177" s="39">
        <f>'Upload Sheet Pull'!T179</f>
        <v>0</v>
      </c>
      <c r="S177" s="39">
        <f>'Upload Sheet Pull'!U179</f>
        <v>0</v>
      </c>
      <c r="T177" s="39">
        <f t="shared" si="4"/>
        <v>0</v>
      </c>
    </row>
    <row r="178" spans="1:20" x14ac:dyDescent="0.4">
      <c r="A178" t="str">
        <f>'Upload Sheet Pull'!A180</f>
        <v>Budget</v>
      </c>
      <c r="B178" t="str">
        <f>'Upload Sheet Pull'!B180</f>
        <v>7012-000000</v>
      </c>
      <c r="C178">
        <f>'Upload Sheet Pull'!C180</f>
        <v>583</v>
      </c>
      <c r="D178" t="str">
        <f>'Upload Sheet Pull'!D180</f>
        <v>035</v>
      </c>
      <c r="F178" t="str">
        <f>IF('Upload Sheet Pull'!E180="","",'Upload Sheet Pull'!E180)</f>
        <v/>
      </c>
      <c r="H178" s="39">
        <f>'Upload Sheet Pull'!J180</f>
        <v>0</v>
      </c>
      <c r="I178" s="39">
        <f>'Upload Sheet Pull'!K180</f>
        <v>0</v>
      </c>
      <c r="J178" s="39">
        <f>'Upload Sheet Pull'!L180</f>
        <v>0</v>
      </c>
      <c r="K178" s="39">
        <f>'Upload Sheet Pull'!M180</f>
        <v>0</v>
      </c>
      <c r="L178" s="39">
        <f>'Upload Sheet Pull'!N180</f>
        <v>0</v>
      </c>
      <c r="M178" s="39">
        <f>'Upload Sheet Pull'!O180</f>
        <v>0</v>
      </c>
      <c r="N178" s="39">
        <f>'Upload Sheet Pull'!P180</f>
        <v>0</v>
      </c>
      <c r="O178" s="39">
        <f>'Upload Sheet Pull'!Q180</f>
        <v>0</v>
      </c>
      <c r="P178" s="39">
        <f>'Upload Sheet Pull'!R180</f>
        <v>0</v>
      </c>
      <c r="Q178" s="39">
        <f>'Upload Sheet Pull'!S180</f>
        <v>0</v>
      </c>
      <c r="R178" s="39">
        <f>'Upload Sheet Pull'!T180</f>
        <v>0</v>
      </c>
      <c r="S178" s="39">
        <f>'Upload Sheet Pull'!U180</f>
        <v>0</v>
      </c>
      <c r="T178" s="39">
        <f t="shared" si="4"/>
        <v>0</v>
      </c>
    </row>
    <row r="179" spans="1:20" x14ac:dyDescent="0.4">
      <c r="A179" t="str">
        <f>'Upload Sheet Pull'!A181</f>
        <v>Budget</v>
      </c>
      <c r="B179" t="str">
        <f>'Upload Sheet Pull'!B181</f>
        <v>7036-000000</v>
      </c>
      <c r="C179">
        <f>'Upload Sheet Pull'!C181</f>
        <v>583</v>
      </c>
      <c r="D179" t="str">
        <f>'Upload Sheet Pull'!D181</f>
        <v>035</v>
      </c>
      <c r="F179" t="str">
        <f>IF('Upload Sheet Pull'!E181="","",'Upload Sheet Pull'!E181)</f>
        <v/>
      </c>
      <c r="H179" s="39">
        <f>'Upload Sheet Pull'!J181</f>
        <v>0</v>
      </c>
      <c r="I179" s="39">
        <f>'Upload Sheet Pull'!K181</f>
        <v>0</v>
      </c>
      <c r="J179" s="39">
        <f>'Upload Sheet Pull'!L181</f>
        <v>0</v>
      </c>
      <c r="K179" s="39">
        <f>'Upload Sheet Pull'!M181</f>
        <v>0</v>
      </c>
      <c r="L179" s="39">
        <f>'Upload Sheet Pull'!N181</f>
        <v>0</v>
      </c>
      <c r="M179" s="39">
        <f>'Upload Sheet Pull'!O181</f>
        <v>0</v>
      </c>
      <c r="N179" s="39">
        <f>'Upload Sheet Pull'!P181</f>
        <v>0</v>
      </c>
      <c r="O179" s="39">
        <f>'Upload Sheet Pull'!Q181</f>
        <v>0</v>
      </c>
      <c r="P179" s="39">
        <f>'Upload Sheet Pull'!R181</f>
        <v>0</v>
      </c>
      <c r="Q179" s="39">
        <f>'Upload Sheet Pull'!S181</f>
        <v>0</v>
      </c>
      <c r="R179" s="39">
        <f>'Upload Sheet Pull'!T181</f>
        <v>0</v>
      </c>
      <c r="S179" s="39">
        <f>'Upload Sheet Pull'!U181</f>
        <v>0</v>
      </c>
      <c r="T179" s="39">
        <f t="shared" si="4"/>
        <v>0</v>
      </c>
    </row>
    <row r="180" spans="1:20" x14ac:dyDescent="0.4">
      <c r="A180" t="str">
        <f>'Upload Sheet Pull'!A182</f>
        <v>Budget</v>
      </c>
      <c r="B180" t="str">
        <f>'Upload Sheet Pull'!B182</f>
        <v>7044-000000</v>
      </c>
      <c r="C180">
        <f>'Upload Sheet Pull'!C182</f>
        <v>583</v>
      </c>
      <c r="D180" t="str">
        <f>'Upload Sheet Pull'!D182</f>
        <v>035</v>
      </c>
      <c r="F180" t="str">
        <f>IF('Upload Sheet Pull'!E182="","",'Upload Sheet Pull'!E182)</f>
        <v/>
      </c>
      <c r="H180" s="39">
        <f>'Upload Sheet Pull'!J182</f>
        <v>0</v>
      </c>
      <c r="I180" s="39">
        <f>'Upload Sheet Pull'!K182</f>
        <v>0</v>
      </c>
      <c r="J180" s="39">
        <f>'Upload Sheet Pull'!L182</f>
        <v>0</v>
      </c>
      <c r="K180" s="39">
        <f>'Upload Sheet Pull'!M182</f>
        <v>0</v>
      </c>
      <c r="L180" s="39">
        <f>'Upload Sheet Pull'!N182</f>
        <v>0</v>
      </c>
      <c r="M180" s="39">
        <f>'Upload Sheet Pull'!O182</f>
        <v>0</v>
      </c>
      <c r="N180" s="39">
        <f>'Upload Sheet Pull'!P182</f>
        <v>0</v>
      </c>
      <c r="O180" s="39">
        <f>'Upload Sheet Pull'!Q182</f>
        <v>0</v>
      </c>
      <c r="P180" s="39">
        <f>'Upload Sheet Pull'!R182</f>
        <v>0</v>
      </c>
      <c r="Q180" s="39">
        <f>'Upload Sheet Pull'!S182</f>
        <v>0</v>
      </c>
      <c r="R180" s="39">
        <f>'Upload Sheet Pull'!T182</f>
        <v>0</v>
      </c>
      <c r="S180" s="39">
        <f>'Upload Sheet Pull'!U182</f>
        <v>0</v>
      </c>
      <c r="T180" s="39">
        <f t="shared" si="4"/>
        <v>0</v>
      </c>
    </row>
    <row r="181" spans="1:20" x14ac:dyDescent="0.4">
      <c r="A181" t="str">
        <f>'Upload Sheet Pull'!A183</f>
        <v>Budget</v>
      </c>
      <c r="B181" t="str">
        <f>'Upload Sheet Pull'!B183</f>
        <v>7082-000000</v>
      </c>
      <c r="C181">
        <f>'Upload Sheet Pull'!C183</f>
        <v>583</v>
      </c>
      <c r="D181" t="str">
        <f>'Upload Sheet Pull'!D183</f>
        <v>035</v>
      </c>
      <c r="F181" t="str">
        <f>IF('Upload Sheet Pull'!E183="","",'Upload Sheet Pull'!E183)</f>
        <v/>
      </c>
      <c r="H181" s="39">
        <f>'Upload Sheet Pull'!J183</f>
        <v>0</v>
      </c>
      <c r="I181" s="39">
        <f>'Upload Sheet Pull'!K183</f>
        <v>0</v>
      </c>
      <c r="J181" s="39">
        <f>'Upload Sheet Pull'!L183</f>
        <v>500</v>
      </c>
      <c r="K181" s="39">
        <f>'Upload Sheet Pull'!M183</f>
        <v>0</v>
      </c>
      <c r="L181" s="39">
        <f>'Upload Sheet Pull'!N183</f>
        <v>0</v>
      </c>
      <c r="M181" s="39">
        <f>'Upload Sheet Pull'!O183</f>
        <v>0</v>
      </c>
      <c r="N181" s="39">
        <f>'Upload Sheet Pull'!P183</f>
        <v>0</v>
      </c>
      <c r="O181" s="39">
        <f>'Upload Sheet Pull'!Q183</f>
        <v>0</v>
      </c>
      <c r="P181" s="39">
        <f>'Upload Sheet Pull'!R183</f>
        <v>500</v>
      </c>
      <c r="Q181" s="39">
        <f>'Upload Sheet Pull'!S183</f>
        <v>0</v>
      </c>
      <c r="R181" s="39">
        <f>'Upload Sheet Pull'!T183</f>
        <v>0</v>
      </c>
      <c r="S181" s="39">
        <f>'Upload Sheet Pull'!U183</f>
        <v>0</v>
      </c>
      <c r="T181" s="39">
        <f t="shared" si="4"/>
        <v>1000</v>
      </c>
    </row>
    <row r="182" spans="1:20" x14ac:dyDescent="0.4">
      <c r="A182" t="str">
        <f>'Upload Sheet Pull'!A184</f>
        <v>Budget</v>
      </c>
      <c r="B182" t="str">
        <f>'Upload Sheet Pull'!B184</f>
        <v/>
      </c>
      <c r="C182">
        <f>'Upload Sheet Pull'!C184</f>
        <v>583</v>
      </c>
      <c r="D182" t="str">
        <f>'Upload Sheet Pull'!D184</f>
        <v>035</v>
      </c>
      <c r="F182" t="str">
        <f>IF('Upload Sheet Pull'!E184="","",'Upload Sheet Pull'!E184)</f>
        <v/>
      </c>
      <c r="H182" s="39">
        <f>'Upload Sheet Pull'!J184</f>
        <v>0</v>
      </c>
      <c r="I182" s="39">
        <f>'Upload Sheet Pull'!K184</f>
        <v>0</v>
      </c>
      <c r="J182" s="39">
        <f>'Upload Sheet Pull'!L184</f>
        <v>0</v>
      </c>
      <c r="K182" s="39">
        <f>'Upload Sheet Pull'!M184</f>
        <v>0</v>
      </c>
      <c r="L182" s="39">
        <f>'Upload Sheet Pull'!N184</f>
        <v>0</v>
      </c>
      <c r="M182" s="39">
        <f>'Upload Sheet Pull'!O184</f>
        <v>0</v>
      </c>
      <c r="N182" s="39">
        <f>'Upload Sheet Pull'!P184</f>
        <v>0</v>
      </c>
      <c r="O182" s="39">
        <f>'Upload Sheet Pull'!Q184</f>
        <v>0</v>
      </c>
      <c r="P182" s="39">
        <f>'Upload Sheet Pull'!R184</f>
        <v>0</v>
      </c>
      <c r="Q182" s="39">
        <f>'Upload Sheet Pull'!S184</f>
        <v>0</v>
      </c>
      <c r="R182" s="39">
        <f>'Upload Sheet Pull'!T184</f>
        <v>0</v>
      </c>
      <c r="S182" s="39">
        <f>'Upload Sheet Pull'!U184</f>
        <v>0</v>
      </c>
      <c r="T182" s="39">
        <f t="shared" si="4"/>
        <v>0</v>
      </c>
    </row>
    <row r="183" spans="1:20" x14ac:dyDescent="0.4">
      <c r="A183" t="str">
        <f>'Upload Sheet Pull'!A185</f>
        <v>Budget</v>
      </c>
      <c r="B183" t="str">
        <f>'Upload Sheet Pull'!B185</f>
        <v/>
      </c>
      <c r="C183">
        <f>'Upload Sheet Pull'!C185</f>
        <v>583</v>
      </c>
      <c r="D183" t="str">
        <f>'Upload Sheet Pull'!D185</f>
        <v>035</v>
      </c>
      <c r="F183" t="str">
        <f>IF('Upload Sheet Pull'!E185="","",'Upload Sheet Pull'!E185)</f>
        <v/>
      </c>
      <c r="H183" s="39">
        <f>'Upload Sheet Pull'!J185</f>
        <v>0</v>
      </c>
      <c r="I183" s="39">
        <f>'Upload Sheet Pull'!K185</f>
        <v>0</v>
      </c>
      <c r="J183" s="39">
        <f>'Upload Sheet Pull'!L185</f>
        <v>0</v>
      </c>
      <c r="K183" s="39">
        <f>'Upload Sheet Pull'!M185</f>
        <v>0</v>
      </c>
      <c r="L183" s="39">
        <f>'Upload Sheet Pull'!N185</f>
        <v>0</v>
      </c>
      <c r="M183" s="39">
        <f>'Upload Sheet Pull'!O185</f>
        <v>0</v>
      </c>
      <c r="N183" s="39">
        <f>'Upload Sheet Pull'!P185</f>
        <v>0</v>
      </c>
      <c r="O183" s="39">
        <f>'Upload Sheet Pull'!Q185</f>
        <v>0</v>
      </c>
      <c r="P183" s="39">
        <f>'Upload Sheet Pull'!R185</f>
        <v>0</v>
      </c>
      <c r="Q183" s="39">
        <f>'Upload Sheet Pull'!S185</f>
        <v>0</v>
      </c>
      <c r="R183" s="39">
        <f>'Upload Sheet Pull'!T185</f>
        <v>0</v>
      </c>
      <c r="S183" s="39">
        <f>'Upload Sheet Pull'!U185</f>
        <v>0</v>
      </c>
      <c r="T183" s="39">
        <f t="shared" si="4"/>
        <v>0</v>
      </c>
    </row>
    <row r="184" spans="1:20" x14ac:dyDescent="0.4">
      <c r="A184" t="str">
        <f>'Upload Sheet Pull'!A186</f>
        <v>Budget</v>
      </c>
      <c r="B184" t="str">
        <f>'Upload Sheet Pull'!B186</f>
        <v/>
      </c>
      <c r="C184">
        <f>'Upload Sheet Pull'!C186</f>
        <v>583</v>
      </c>
      <c r="D184" t="str">
        <f>'Upload Sheet Pull'!D186</f>
        <v>035</v>
      </c>
      <c r="F184" t="str">
        <f>IF('Upload Sheet Pull'!E186="","",'Upload Sheet Pull'!E186)</f>
        <v/>
      </c>
      <c r="H184" s="39">
        <f>'Upload Sheet Pull'!J186</f>
        <v>0</v>
      </c>
      <c r="I184" s="39">
        <f>'Upload Sheet Pull'!K186</f>
        <v>0</v>
      </c>
      <c r="J184" s="39">
        <f>'Upload Sheet Pull'!L186</f>
        <v>0</v>
      </c>
      <c r="K184" s="39">
        <f>'Upload Sheet Pull'!M186</f>
        <v>0</v>
      </c>
      <c r="L184" s="39">
        <f>'Upload Sheet Pull'!N186</f>
        <v>0</v>
      </c>
      <c r="M184" s="39">
        <f>'Upload Sheet Pull'!O186</f>
        <v>0</v>
      </c>
      <c r="N184" s="39">
        <f>'Upload Sheet Pull'!P186</f>
        <v>0</v>
      </c>
      <c r="O184" s="39">
        <f>'Upload Sheet Pull'!Q186</f>
        <v>0</v>
      </c>
      <c r="P184" s="39">
        <f>'Upload Sheet Pull'!R186</f>
        <v>0</v>
      </c>
      <c r="Q184" s="39">
        <f>'Upload Sheet Pull'!S186</f>
        <v>0</v>
      </c>
      <c r="R184" s="39">
        <f>'Upload Sheet Pull'!T186</f>
        <v>0</v>
      </c>
      <c r="S184" s="39">
        <f>'Upload Sheet Pull'!U186</f>
        <v>0</v>
      </c>
      <c r="T184" s="39">
        <f t="shared" si="4"/>
        <v>0</v>
      </c>
    </row>
    <row r="185" spans="1:20" x14ac:dyDescent="0.4">
      <c r="A185" t="str">
        <f>'Upload Sheet Pull'!A187</f>
        <v>Budget</v>
      </c>
      <c r="B185" t="str">
        <f>'Upload Sheet Pull'!B187</f>
        <v>7006-000000</v>
      </c>
      <c r="C185">
        <f>'Upload Sheet Pull'!C187</f>
        <v>584</v>
      </c>
      <c r="D185" t="str">
        <f>'Upload Sheet Pull'!D187</f>
        <v>035</v>
      </c>
      <c r="F185" t="str">
        <f>IF('Upload Sheet Pull'!E187="","",'Upload Sheet Pull'!E187)</f>
        <v/>
      </c>
      <c r="H185" s="39">
        <f>'Upload Sheet Pull'!J187</f>
        <v>0</v>
      </c>
      <c r="I185" s="39">
        <f>'Upload Sheet Pull'!K187</f>
        <v>0</v>
      </c>
      <c r="J185" s="39">
        <f>'Upload Sheet Pull'!L187</f>
        <v>0</v>
      </c>
      <c r="K185" s="39">
        <f>'Upload Sheet Pull'!M187</f>
        <v>0</v>
      </c>
      <c r="L185" s="39">
        <f>'Upload Sheet Pull'!N187</f>
        <v>0</v>
      </c>
      <c r="M185" s="39">
        <f>'Upload Sheet Pull'!O187</f>
        <v>0</v>
      </c>
      <c r="N185" s="39">
        <f>'Upload Sheet Pull'!P187</f>
        <v>0</v>
      </c>
      <c r="O185" s="39">
        <f>'Upload Sheet Pull'!Q187</f>
        <v>0</v>
      </c>
      <c r="P185" s="39">
        <f>'Upload Sheet Pull'!R187</f>
        <v>0</v>
      </c>
      <c r="Q185" s="39">
        <f>'Upload Sheet Pull'!S187</f>
        <v>0</v>
      </c>
      <c r="R185" s="39">
        <f>'Upload Sheet Pull'!T187</f>
        <v>0</v>
      </c>
      <c r="S185" s="39">
        <f>'Upload Sheet Pull'!U187</f>
        <v>0</v>
      </c>
      <c r="T185" s="39">
        <f t="shared" si="4"/>
        <v>0</v>
      </c>
    </row>
    <row r="186" spans="1:20" x14ac:dyDescent="0.4">
      <c r="A186" t="str">
        <f>'Upload Sheet Pull'!A188</f>
        <v>Budget</v>
      </c>
      <c r="B186" t="str">
        <f>'Upload Sheet Pull'!B188</f>
        <v>7008-000000</v>
      </c>
      <c r="C186">
        <f>'Upload Sheet Pull'!C188</f>
        <v>584</v>
      </c>
      <c r="D186" t="str">
        <f>'Upload Sheet Pull'!D188</f>
        <v>035</v>
      </c>
      <c r="F186" t="str">
        <f>IF('Upload Sheet Pull'!E188="","",'Upload Sheet Pull'!E188)</f>
        <v/>
      </c>
      <c r="H186" s="39">
        <f>'Upload Sheet Pull'!J188</f>
        <v>0</v>
      </c>
      <c r="I186" s="39">
        <f>'Upload Sheet Pull'!K188</f>
        <v>0</v>
      </c>
      <c r="J186" s="39">
        <f>'Upload Sheet Pull'!L188</f>
        <v>0</v>
      </c>
      <c r="K186" s="39">
        <f>'Upload Sheet Pull'!M188</f>
        <v>0</v>
      </c>
      <c r="L186" s="39">
        <f>'Upload Sheet Pull'!N188</f>
        <v>0</v>
      </c>
      <c r="M186" s="39">
        <f>'Upload Sheet Pull'!O188</f>
        <v>0</v>
      </c>
      <c r="N186" s="39">
        <f>'Upload Sheet Pull'!P188</f>
        <v>0</v>
      </c>
      <c r="O186" s="39">
        <f>'Upload Sheet Pull'!Q188</f>
        <v>0</v>
      </c>
      <c r="P186" s="39">
        <f>'Upload Sheet Pull'!R188</f>
        <v>0</v>
      </c>
      <c r="Q186" s="39">
        <f>'Upload Sheet Pull'!S188</f>
        <v>0</v>
      </c>
      <c r="R186" s="39">
        <f>'Upload Sheet Pull'!T188</f>
        <v>0</v>
      </c>
      <c r="S186" s="39">
        <f>'Upload Sheet Pull'!U188</f>
        <v>0</v>
      </c>
      <c r="T186" s="39">
        <f t="shared" si="4"/>
        <v>0</v>
      </c>
    </row>
    <row r="187" spans="1:20" x14ac:dyDescent="0.4">
      <c r="A187" t="str">
        <f>'Upload Sheet Pull'!A189</f>
        <v>Budget</v>
      </c>
      <c r="B187" t="str">
        <f>'Upload Sheet Pull'!B189</f>
        <v>7010-000000</v>
      </c>
      <c r="C187">
        <f>'Upload Sheet Pull'!C189</f>
        <v>584</v>
      </c>
      <c r="D187" t="str">
        <f>'Upload Sheet Pull'!D189</f>
        <v>035</v>
      </c>
      <c r="F187" t="str">
        <f>IF('Upload Sheet Pull'!E189="","",'Upload Sheet Pull'!E189)</f>
        <v/>
      </c>
      <c r="H187" s="39">
        <f>'Upload Sheet Pull'!J189</f>
        <v>0</v>
      </c>
      <c r="I187" s="39">
        <f>'Upload Sheet Pull'!K189</f>
        <v>0</v>
      </c>
      <c r="J187" s="39">
        <f>'Upload Sheet Pull'!L189</f>
        <v>0</v>
      </c>
      <c r="K187" s="39">
        <f>'Upload Sheet Pull'!M189</f>
        <v>0</v>
      </c>
      <c r="L187" s="39">
        <f>'Upload Sheet Pull'!N189</f>
        <v>0</v>
      </c>
      <c r="M187" s="39">
        <f>'Upload Sheet Pull'!O189</f>
        <v>0</v>
      </c>
      <c r="N187" s="39">
        <f>'Upload Sheet Pull'!P189</f>
        <v>0</v>
      </c>
      <c r="O187" s="39">
        <f>'Upload Sheet Pull'!Q189</f>
        <v>0</v>
      </c>
      <c r="P187" s="39">
        <f>'Upload Sheet Pull'!R189</f>
        <v>0</v>
      </c>
      <c r="Q187" s="39">
        <f>'Upload Sheet Pull'!S189</f>
        <v>0</v>
      </c>
      <c r="R187" s="39">
        <f>'Upload Sheet Pull'!T189</f>
        <v>0</v>
      </c>
      <c r="S187" s="39">
        <f>'Upload Sheet Pull'!U189</f>
        <v>0</v>
      </c>
      <c r="T187" s="39">
        <f t="shared" si="4"/>
        <v>0</v>
      </c>
    </row>
    <row r="188" spans="1:20" x14ac:dyDescent="0.4">
      <c r="A188" t="str">
        <f>'Upload Sheet Pull'!A190</f>
        <v>Budget</v>
      </c>
      <c r="B188" t="str">
        <f>'Upload Sheet Pull'!B190</f>
        <v>7012-000000</v>
      </c>
      <c r="C188">
        <f>'Upload Sheet Pull'!C190</f>
        <v>584</v>
      </c>
      <c r="D188" t="str">
        <f>'Upload Sheet Pull'!D190</f>
        <v>035</v>
      </c>
      <c r="F188" t="str">
        <f>IF('Upload Sheet Pull'!E190="","",'Upload Sheet Pull'!E190)</f>
        <v/>
      </c>
      <c r="H188" s="39">
        <f>'Upload Sheet Pull'!J190</f>
        <v>0</v>
      </c>
      <c r="I188" s="39">
        <f>'Upload Sheet Pull'!K190</f>
        <v>0</v>
      </c>
      <c r="J188" s="39">
        <f>'Upload Sheet Pull'!L190</f>
        <v>0</v>
      </c>
      <c r="K188" s="39">
        <f>'Upload Sheet Pull'!M190</f>
        <v>0</v>
      </c>
      <c r="L188" s="39">
        <f>'Upload Sheet Pull'!N190</f>
        <v>0</v>
      </c>
      <c r="M188" s="39">
        <f>'Upload Sheet Pull'!O190</f>
        <v>0</v>
      </c>
      <c r="N188" s="39">
        <f>'Upload Sheet Pull'!P190</f>
        <v>0</v>
      </c>
      <c r="O188" s="39">
        <f>'Upload Sheet Pull'!Q190</f>
        <v>0</v>
      </c>
      <c r="P188" s="39">
        <f>'Upload Sheet Pull'!R190</f>
        <v>0</v>
      </c>
      <c r="Q188" s="39">
        <f>'Upload Sheet Pull'!S190</f>
        <v>0</v>
      </c>
      <c r="R188" s="39">
        <f>'Upload Sheet Pull'!T190</f>
        <v>0</v>
      </c>
      <c r="S188" s="39">
        <f>'Upload Sheet Pull'!U190</f>
        <v>0</v>
      </c>
      <c r="T188" s="39">
        <f t="shared" si="4"/>
        <v>0</v>
      </c>
    </row>
    <row r="189" spans="1:20" x14ac:dyDescent="0.4">
      <c r="A189" t="str">
        <f>'Upload Sheet Pull'!A191</f>
        <v>Budget</v>
      </c>
      <c r="B189" t="str">
        <f>'Upload Sheet Pull'!B191</f>
        <v>7036-000000</v>
      </c>
      <c r="C189">
        <f>'Upload Sheet Pull'!C191</f>
        <v>584</v>
      </c>
      <c r="D189" t="str">
        <f>'Upload Sheet Pull'!D191</f>
        <v>035</v>
      </c>
      <c r="F189" t="str">
        <f>IF('Upload Sheet Pull'!E191="","",'Upload Sheet Pull'!E191)</f>
        <v/>
      </c>
      <c r="H189" s="39">
        <f>'Upload Sheet Pull'!J191</f>
        <v>0</v>
      </c>
      <c r="I189" s="39">
        <f>'Upload Sheet Pull'!K191</f>
        <v>0</v>
      </c>
      <c r="J189" s="39">
        <f>'Upload Sheet Pull'!L191</f>
        <v>0</v>
      </c>
      <c r="K189" s="39">
        <f>'Upload Sheet Pull'!M191</f>
        <v>0</v>
      </c>
      <c r="L189" s="39">
        <f>'Upload Sheet Pull'!N191</f>
        <v>0</v>
      </c>
      <c r="M189" s="39">
        <f>'Upload Sheet Pull'!O191</f>
        <v>0</v>
      </c>
      <c r="N189" s="39">
        <f>'Upload Sheet Pull'!P191</f>
        <v>0</v>
      </c>
      <c r="O189" s="39">
        <f>'Upload Sheet Pull'!Q191</f>
        <v>0</v>
      </c>
      <c r="P189" s="39">
        <f>'Upload Sheet Pull'!R191</f>
        <v>0</v>
      </c>
      <c r="Q189" s="39">
        <f>'Upload Sheet Pull'!S191</f>
        <v>0</v>
      </c>
      <c r="R189" s="39">
        <f>'Upload Sheet Pull'!T191</f>
        <v>0</v>
      </c>
      <c r="S189" s="39">
        <f>'Upload Sheet Pull'!U191</f>
        <v>0</v>
      </c>
      <c r="T189" s="39">
        <f t="shared" si="4"/>
        <v>0</v>
      </c>
    </row>
    <row r="190" spans="1:20" x14ac:dyDescent="0.4">
      <c r="A190" t="str">
        <f>'Upload Sheet Pull'!A192</f>
        <v>Budget</v>
      </c>
      <c r="B190" t="str">
        <f>'Upload Sheet Pull'!B192</f>
        <v>7044-000000</v>
      </c>
      <c r="C190">
        <f>'Upload Sheet Pull'!C192</f>
        <v>584</v>
      </c>
      <c r="D190" t="str">
        <f>'Upload Sheet Pull'!D192</f>
        <v>035</v>
      </c>
      <c r="F190" t="str">
        <f>IF('Upload Sheet Pull'!E192="","",'Upload Sheet Pull'!E192)</f>
        <v/>
      </c>
      <c r="H190" s="39">
        <f>'Upload Sheet Pull'!J192</f>
        <v>0</v>
      </c>
      <c r="I190" s="39">
        <f>'Upload Sheet Pull'!K192</f>
        <v>0</v>
      </c>
      <c r="J190" s="39">
        <f>'Upload Sheet Pull'!L192</f>
        <v>0</v>
      </c>
      <c r="K190" s="39">
        <f>'Upload Sheet Pull'!M192</f>
        <v>0</v>
      </c>
      <c r="L190" s="39">
        <f>'Upload Sheet Pull'!N192</f>
        <v>0</v>
      </c>
      <c r="M190" s="39">
        <f>'Upload Sheet Pull'!O192</f>
        <v>0</v>
      </c>
      <c r="N190" s="39">
        <f>'Upload Sheet Pull'!P192</f>
        <v>0</v>
      </c>
      <c r="O190" s="39">
        <f>'Upload Sheet Pull'!Q192</f>
        <v>0</v>
      </c>
      <c r="P190" s="39">
        <f>'Upload Sheet Pull'!R192</f>
        <v>0</v>
      </c>
      <c r="Q190" s="39">
        <f>'Upload Sheet Pull'!S192</f>
        <v>0</v>
      </c>
      <c r="R190" s="39">
        <f>'Upload Sheet Pull'!T192</f>
        <v>0</v>
      </c>
      <c r="S190" s="39">
        <f>'Upload Sheet Pull'!U192</f>
        <v>0</v>
      </c>
      <c r="T190" s="39">
        <f t="shared" si="4"/>
        <v>0</v>
      </c>
    </row>
    <row r="191" spans="1:20" x14ac:dyDescent="0.4">
      <c r="A191" t="str">
        <f>'Upload Sheet Pull'!A193</f>
        <v>Budget</v>
      </c>
      <c r="B191" t="str">
        <f>'Upload Sheet Pull'!B193</f>
        <v>7082-000000</v>
      </c>
      <c r="C191">
        <f>'Upload Sheet Pull'!C193</f>
        <v>584</v>
      </c>
      <c r="D191" t="str">
        <f>'Upload Sheet Pull'!D193</f>
        <v>035</v>
      </c>
      <c r="F191" t="str">
        <f>IF('Upload Sheet Pull'!E193="","",'Upload Sheet Pull'!E193)</f>
        <v/>
      </c>
      <c r="H191" s="39">
        <f>'Upload Sheet Pull'!J193</f>
        <v>0</v>
      </c>
      <c r="I191" s="39">
        <f>'Upload Sheet Pull'!K193</f>
        <v>0</v>
      </c>
      <c r="J191" s="39">
        <f>'Upload Sheet Pull'!L193</f>
        <v>0</v>
      </c>
      <c r="K191" s="39">
        <f>'Upload Sheet Pull'!M193</f>
        <v>0</v>
      </c>
      <c r="L191" s="39">
        <f>'Upload Sheet Pull'!N193</f>
        <v>0</v>
      </c>
      <c r="M191" s="39">
        <f>'Upload Sheet Pull'!O193</f>
        <v>0</v>
      </c>
      <c r="N191" s="39">
        <f>'Upload Sheet Pull'!P193</f>
        <v>0</v>
      </c>
      <c r="O191" s="39">
        <f>'Upload Sheet Pull'!Q193</f>
        <v>0</v>
      </c>
      <c r="P191" s="39">
        <f>'Upload Sheet Pull'!R193</f>
        <v>0</v>
      </c>
      <c r="Q191" s="39">
        <f>'Upload Sheet Pull'!S193</f>
        <v>0</v>
      </c>
      <c r="R191" s="39">
        <f>'Upload Sheet Pull'!T193</f>
        <v>0</v>
      </c>
      <c r="S191" s="39">
        <f>'Upload Sheet Pull'!U193</f>
        <v>0</v>
      </c>
      <c r="T191" s="39">
        <f t="shared" si="4"/>
        <v>0</v>
      </c>
    </row>
    <row r="192" spans="1:20" x14ac:dyDescent="0.4">
      <c r="A192" t="str">
        <f>'Upload Sheet Pull'!A194</f>
        <v>Budget</v>
      </c>
      <c r="B192" t="str">
        <f>'Upload Sheet Pull'!B194</f>
        <v/>
      </c>
      <c r="C192">
        <f>'Upload Sheet Pull'!C194</f>
        <v>584</v>
      </c>
      <c r="D192" t="str">
        <f>'Upload Sheet Pull'!D194</f>
        <v>035</v>
      </c>
      <c r="F192" t="str">
        <f>IF('Upload Sheet Pull'!E194="","",'Upload Sheet Pull'!E194)</f>
        <v/>
      </c>
      <c r="H192" s="39">
        <f>'Upload Sheet Pull'!J194</f>
        <v>0</v>
      </c>
      <c r="I192" s="39">
        <f>'Upload Sheet Pull'!K194</f>
        <v>0</v>
      </c>
      <c r="J192" s="39">
        <f>'Upload Sheet Pull'!L194</f>
        <v>0</v>
      </c>
      <c r="K192" s="39">
        <f>'Upload Sheet Pull'!M194</f>
        <v>0</v>
      </c>
      <c r="L192" s="39">
        <f>'Upload Sheet Pull'!N194</f>
        <v>0</v>
      </c>
      <c r="M192" s="39">
        <f>'Upload Sheet Pull'!O194</f>
        <v>0</v>
      </c>
      <c r="N192" s="39">
        <f>'Upload Sheet Pull'!P194</f>
        <v>0</v>
      </c>
      <c r="O192" s="39">
        <f>'Upload Sheet Pull'!Q194</f>
        <v>0</v>
      </c>
      <c r="P192" s="39">
        <f>'Upload Sheet Pull'!R194</f>
        <v>0</v>
      </c>
      <c r="Q192" s="39">
        <f>'Upload Sheet Pull'!S194</f>
        <v>0</v>
      </c>
      <c r="R192" s="39">
        <f>'Upload Sheet Pull'!T194</f>
        <v>0</v>
      </c>
      <c r="S192" s="39">
        <f>'Upload Sheet Pull'!U194</f>
        <v>0</v>
      </c>
      <c r="T192" s="39">
        <f t="shared" si="4"/>
        <v>0</v>
      </c>
    </row>
    <row r="193" spans="1:20" x14ac:dyDescent="0.4">
      <c r="A193" t="str">
        <f>'Upload Sheet Pull'!A195</f>
        <v>Budget</v>
      </c>
      <c r="B193" t="str">
        <f>'Upload Sheet Pull'!B195</f>
        <v/>
      </c>
      <c r="C193">
        <f>'Upload Sheet Pull'!C195</f>
        <v>584</v>
      </c>
      <c r="D193" t="str">
        <f>'Upload Sheet Pull'!D195</f>
        <v>035</v>
      </c>
      <c r="F193" t="str">
        <f>IF('Upload Sheet Pull'!E195="","",'Upload Sheet Pull'!E195)</f>
        <v/>
      </c>
      <c r="H193" s="39">
        <f>'Upload Sheet Pull'!J195</f>
        <v>0</v>
      </c>
      <c r="I193" s="39">
        <f>'Upload Sheet Pull'!K195</f>
        <v>0</v>
      </c>
      <c r="J193" s="39">
        <f>'Upload Sheet Pull'!L195</f>
        <v>0</v>
      </c>
      <c r="K193" s="39">
        <f>'Upload Sheet Pull'!M195</f>
        <v>0</v>
      </c>
      <c r="L193" s="39">
        <f>'Upload Sheet Pull'!N195</f>
        <v>0</v>
      </c>
      <c r="M193" s="39">
        <f>'Upload Sheet Pull'!O195</f>
        <v>0</v>
      </c>
      <c r="N193" s="39">
        <f>'Upload Sheet Pull'!P195</f>
        <v>0</v>
      </c>
      <c r="O193" s="39">
        <f>'Upload Sheet Pull'!Q195</f>
        <v>0</v>
      </c>
      <c r="P193" s="39">
        <f>'Upload Sheet Pull'!R195</f>
        <v>0</v>
      </c>
      <c r="Q193" s="39">
        <f>'Upload Sheet Pull'!S195</f>
        <v>0</v>
      </c>
      <c r="R193" s="39">
        <f>'Upload Sheet Pull'!T195</f>
        <v>0</v>
      </c>
      <c r="S193" s="39">
        <f>'Upload Sheet Pull'!U195</f>
        <v>0</v>
      </c>
      <c r="T193" s="39">
        <f t="shared" si="4"/>
        <v>0</v>
      </c>
    </row>
    <row r="194" spans="1:20" x14ac:dyDescent="0.4">
      <c r="A194" t="str">
        <f>'Upload Sheet Pull'!A196</f>
        <v>Budget</v>
      </c>
      <c r="B194" t="str">
        <f>'Upload Sheet Pull'!B196</f>
        <v/>
      </c>
      <c r="C194">
        <f>'Upload Sheet Pull'!C196</f>
        <v>584</v>
      </c>
      <c r="D194" t="str">
        <f>'Upload Sheet Pull'!D196</f>
        <v>035</v>
      </c>
      <c r="F194" t="str">
        <f>IF('Upload Sheet Pull'!E196="","",'Upload Sheet Pull'!E196)</f>
        <v/>
      </c>
      <c r="H194" s="39">
        <f>'Upload Sheet Pull'!J196</f>
        <v>0</v>
      </c>
      <c r="I194" s="39">
        <f>'Upload Sheet Pull'!K196</f>
        <v>0</v>
      </c>
      <c r="J194" s="39">
        <f>'Upload Sheet Pull'!L196</f>
        <v>0</v>
      </c>
      <c r="K194" s="39">
        <f>'Upload Sheet Pull'!M196</f>
        <v>0</v>
      </c>
      <c r="L194" s="39">
        <f>'Upload Sheet Pull'!N196</f>
        <v>0</v>
      </c>
      <c r="M194" s="39">
        <f>'Upload Sheet Pull'!O196</f>
        <v>0</v>
      </c>
      <c r="N194" s="39">
        <f>'Upload Sheet Pull'!P196</f>
        <v>0</v>
      </c>
      <c r="O194" s="39">
        <f>'Upload Sheet Pull'!Q196</f>
        <v>0</v>
      </c>
      <c r="P194" s="39">
        <f>'Upload Sheet Pull'!R196</f>
        <v>0</v>
      </c>
      <c r="Q194" s="39">
        <f>'Upload Sheet Pull'!S196</f>
        <v>0</v>
      </c>
      <c r="R194" s="39">
        <f>'Upload Sheet Pull'!T196</f>
        <v>0</v>
      </c>
      <c r="S194" s="39">
        <f>'Upload Sheet Pull'!U196</f>
        <v>0</v>
      </c>
      <c r="T194" s="39">
        <f t="shared" si="4"/>
        <v>0</v>
      </c>
    </row>
    <row r="195" spans="1:20" x14ac:dyDescent="0.4">
      <c r="A195" t="str">
        <f>'Upload Sheet Pull'!A197</f>
        <v>Budget</v>
      </c>
      <c r="B195" t="str">
        <f>'Upload Sheet Pull'!B197</f>
        <v>7006-000000</v>
      </c>
      <c r="C195">
        <f>'Upload Sheet Pull'!C197</f>
        <v>585</v>
      </c>
      <c r="D195" t="str">
        <f>'Upload Sheet Pull'!D197</f>
        <v>035</v>
      </c>
      <c r="F195" t="str">
        <f>IF('Upload Sheet Pull'!E197="","",'Upload Sheet Pull'!E197)</f>
        <v/>
      </c>
      <c r="H195" s="39">
        <f>'Upload Sheet Pull'!J197</f>
        <v>0</v>
      </c>
      <c r="I195" s="39">
        <f>'Upload Sheet Pull'!K197</f>
        <v>0</v>
      </c>
      <c r="J195" s="39">
        <f>'Upload Sheet Pull'!L197</f>
        <v>0</v>
      </c>
      <c r="K195" s="39">
        <f>'Upload Sheet Pull'!M197</f>
        <v>0</v>
      </c>
      <c r="L195" s="39">
        <f>'Upload Sheet Pull'!N197</f>
        <v>0</v>
      </c>
      <c r="M195" s="39">
        <f>'Upload Sheet Pull'!O197</f>
        <v>0</v>
      </c>
      <c r="N195" s="39">
        <f>'Upload Sheet Pull'!P197</f>
        <v>0</v>
      </c>
      <c r="O195" s="39">
        <f>'Upload Sheet Pull'!Q197</f>
        <v>0</v>
      </c>
      <c r="P195" s="39">
        <f>'Upload Sheet Pull'!R197</f>
        <v>0</v>
      </c>
      <c r="Q195" s="39">
        <f>'Upload Sheet Pull'!S197</f>
        <v>0</v>
      </c>
      <c r="R195" s="39">
        <f>'Upload Sheet Pull'!T197</f>
        <v>0</v>
      </c>
      <c r="S195" s="39">
        <f>'Upload Sheet Pull'!U197</f>
        <v>0</v>
      </c>
      <c r="T195" s="39">
        <f t="shared" si="4"/>
        <v>0</v>
      </c>
    </row>
    <row r="196" spans="1:20" x14ac:dyDescent="0.4">
      <c r="A196" t="str">
        <f>'Upload Sheet Pull'!A198</f>
        <v>Budget</v>
      </c>
      <c r="B196" t="str">
        <f>'Upload Sheet Pull'!B198</f>
        <v>7008-000000</v>
      </c>
      <c r="C196">
        <f>'Upload Sheet Pull'!C198</f>
        <v>585</v>
      </c>
      <c r="D196" t="str">
        <f>'Upload Sheet Pull'!D198</f>
        <v>035</v>
      </c>
      <c r="F196" t="str">
        <f>IF('Upload Sheet Pull'!E198="","",'Upload Sheet Pull'!E198)</f>
        <v/>
      </c>
      <c r="H196" s="39">
        <f>'Upload Sheet Pull'!J198</f>
        <v>0</v>
      </c>
      <c r="I196" s="39">
        <f>'Upload Sheet Pull'!K198</f>
        <v>0</v>
      </c>
      <c r="J196" s="39">
        <f>'Upload Sheet Pull'!L198</f>
        <v>0</v>
      </c>
      <c r="K196" s="39">
        <f>'Upload Sheet Pull'!M198</f>
        <v>0</v>
      </c>
      <c r="L196" s="39">
        <f>'Upload Sheet Pull'!N198</f>
        <v>0</v>
      </c>
      <c r="M196" s="39">
        <f>'Upload Sheet Pull'!O198</f>
        <v>0</v>
      </c>
      <c r="N196" s="39">
        <f>'Upload Sheet Pull'!P198</f>
        <v>0</v>
      </c>
      <c r="O196" s="39">
        <f>'Upload Sheet Pull'!Q198</f>
        <v>0</v>
      </c>
      <c r="P196" s="39">
        <f>'Upload Sheet Pull'!R198</f>
        <v>0</v>
      </c>
      <c r="Q196" s="39">
        <f>'Upload Sheet Pull'!S198</f>
        <v>0</v>
      </c>
      <c r="R196" s="39">
        <f>'Upload Sheet Pull'!T198</f>
        <v>0</v>
      </c>
      <c r="S196" s="39">
        <f>'Upload Sheet Pull'!U198</f>
        <v>0</v>
      </c>
      <c r="T196" s="39">
        <f t="shared" si="4"/>
        <v>0</v>
      </c>
    </row>
    <row r="197" spans="1:20" x14ac:dyDescent="0.4">
      <c r="A197" t="str">
        <f>'Upload Sheet Pull'!A199</f>
        <v>Budget</v>
      </c>
      <c r="B197" t="str">
        <f>'Upload Sheet Pull'!B199</f>
        <v>7010-000000</v>
      </c>
      <c r="C197">
        <f>'Upload Sheet Pull'!C199</f>
        <v>585</v>
      </c>
      <c r="D197" t="str">
        <f>'Upload Sheet Pull'!D199</f>
        <v>035</v>
      </c>
      <c r="F197" t="str">
        <f>IF('Upload Sheet Pull'!E199="","",'Upload Sheet Pull'!E199)</f>
        <v/>
      </c>
      <c r="H197" s="39">
        <f>'Upload Sheet Pull'!J199</f>
        <v>0</v>
      </c>
      <c r="I197" s="39">
        <f>'Upload Sheet Pull'!K199</f>
        <v>0</v>
      </c>
      <c r="J197" s="39">
        <f>'Upload Sheet Pull'!L199</f>
        <v>0</v>
      </c>
      <c r="K197" s="39">
        <f>'Upload Sheet Pull'!M199</f>
        <v>0</v>
      </c>
      <c r="L197" s="39">
        <f>'Upload Sheet Pull'!N199</f>
        <v>0</v>
      </c>
      <c r="M197" s="39">
        <f>'Upload Sheet Pull'!O199</f>
        <v>0</v>
      </c>
      <c r="N197" s="39">
        <f>'Upload Sheet Pull'!P199</f>
        <v>0</v>
      </c>
      <c r="O197" s="39">
        <f>'Upload Sheet Pull'!Q199</f>
        <v>0</v>
      </c>
      <c r="P197" s="39">
        <f>'Upload Sheet Pull'!R199</f>
        <v>0</v>
      </c>
      <c r="Q197" s="39">
        <f>'Upload Sheet Pull'!S199</f>
        <v>0</v>
      </c>
      <c r="R197" s="39">
        <f>'Upload Sheet Pull'!T199</f>
        <v>0</v>
      </c>
      <c r="S197" s="39">
        <f>'Upload Sheet Pull'!U199</f>
        <v>0</v>
      </c>
      <c r="T197" s="39">
        <f t="shared" si="4"/>
        <v>0</v>
      </c>
    </row>
    <row r="198" spans="1:20" x14ac:dyDescent="0.4">
      <c r="A198" t="str">
        <f>'Upload Sheet Pull'!A200</f>
        <v>Budget</v>
      </c>
      <c r="B198" t="str">
        <f>'Upload Sheet Pull'!B200</f>
        <v>7012-000000</v>
      </c>
      <c r="C198">
        <f>'Upload Sheet Pull'!C200</f>
        <v>585</v>
      </c>
      <c r="D198" t="str">
        <f>'Upload Sheet Pull'!D200</f>
        <v>035</v>
      </c>
      <c r="F198" t="str">
        <f>IF('Upload Sheet Pull'!E200="","",'Upload Sheet Pull'!E200)</f>
        <v/>
      </c>
      <c r="H198" s="39">
        <f>'Upload Sheet Pull'!J200</f>
        <v>0</v>
      </c>
      <c r="I198" s="39">
        <f>'Upload Sheet Pull'!K200</f>
        <v>0</v>
      </c>
      <c r="J198" s="39">
        <f>'Upload Sheet Pull'!L200</f>
        <v>0</v>
      </c>
      <c r="K198" s="39">
        <f>'Upload Sheet Pull'!M200</f>
        <v>0</v>
      </c>
      <c r="L198" s="39">
        <f>'Upload Sheet Pull'!N200</f>
        <v>0</v>
      </c>
      <c r="M198" s="39">
        <f>'Upload Sheet Pull'!O200</f>
        <v>0</v>
      </c>
      <c r="N198" s="39">
        <f>'Upload Sheet Pull'!P200</f>
        <v>0</v>
      </c>
      <c r="O198" s="39">
        <f>'Upload Sheet Pull'!Q200</f>
        <v>0</v>
      </c>
      <c r="P198" s="39">
        <f>'Upload Sheet Pull'!R200</f>
        <v>0</v>
      </c>
      <c r="Q198" s="39">
        <f>'Upload Sheet Pull'!S200</f>
        <v>0</v>
      </c>
      <c r="R198" s="39">
        <f>'Upload Sheet Pull'!T200</f>
        <v>0</v>
      </c>
      <c r="S198" s="39">
        <f>'Upload Sheet Pull'!U200</f>
        <v>0</v>
      </c>
      <c r="T198" s="39">
        <f t="shared" si="4"/>
        <v>0</v>
      </c>
    </row>
    <row r="199" spans="1:20" x14ac:dyDescent="0.4">
      <c r="A199" t="str">
        <f>'Upload Sheet Pull'!A201</f>
        <v>Budget</v>
      </c>
      <c r="B199" t="str">
        <f>'Upload Sheet Pull'!B201</f>
        <v>7036-000000</v>
      </c>
      <c r="C199">
        <f>'Upload Sheet Pull'!C201</f>
        <v>585</v>
      </c>
      <c r="D199" t="str">
        <f>'Upload Sheet Pull'!D201</f>
        <v>035</v>
      </c>
      <c r="F199" t="str">
        <f>IF('Upload Sheet Pull'!E201="","",'Upload Sheet Pull'!E201)</f>
        <v/>
      </c>
      <c r="H199" s="39">
        <f>'Upload Sheet Pull'!J201</f>
        <v>0</v>
      </c>
      <c r="I199" s="39">
        <f>'Upload Sheet Pull'!K201</f>
        <v>0</v>
      </c>
      <c r="J199" s="39">
        <f>'Upload Sheet Pull'!L201</f>
        <v>0</v>
      </c>
      <c r="K199" s="39">
        <f>'Upload Sheet Pull'!M201</f>
        <v>0</v>
      </c>
      <c r="L199" s="39">
        <f>'Upload Sheet Pull'!N201</f>
        <v>0</v>
      </c>
      <c r="M199" s="39">
        <f>'Upload Sheet Pull'!O201</f>
        <v>0</v>
      </c>
      <c r="N199" s="39">
        <f>'Upload Sheet Pull'!P201</f>
        <v>0</v>
      </c>
      <c r="O199" s="39">
        <f>'Upload Sheet Pull'!Q201</f>
        <v>0</v>
      </c>
      <c r="P199" s="39">
        <f>'Upload Sheet Pull'!R201</f>
        <v>0</v>
      </c>
      <c r="Q199" s="39">
        <f>'Upload Sheet Pull'!S201</f>
        <v>0</v>
      </c>
      <c r="R199" s="39">
        <f>'Upload Sheet Pull'!T201</f>
        <v>0</v>
      </c>
      <c r="S199" s="39">
        <f>'Upload Sheet Pull'!U201</f>
        <v>0</v>
      </c>
      <c r="T199" s="39">
        <f t="shared" si="4"/>
        <v>0</v>
      </c>
    </row>
    <row r="200" spans="1:20" x14ac:dyDescent="0.4">
      <c r="A200" t="str">
        <f>'Upload Sheet Pull'!A202</f>
        <v>Budget</v>
      </c>
      <c r="B200" t="str">
        <f>'Upload Sheet Pull'!B202</f>
        <v>7044-000000</v>
      </c>
      <c r="C200">
        <f>'Upload Sheet Pull'!C202</f>
        <v>585</v>
      </c>
      <c r="D200" t="str">
        <f>'Upload Sheet Pull'!D202</f>
        <v>035</v>
      </c>
      <c r="F200" t="str">
        <f>IF('Upload Sheet Pull'!E202="","",'Upload Sheet Pull'!E202)</f>
        <v/>
      </c>
      <c r="H200" s="39">
        <f>'Upload Sheet Pull'!J202</f>
        <v>0</v>
      </c>
      <c r="I200" s="39">
        <f>'Upload Sheet Pull'!K202</f>
        <v>0</v>
      </c>
      <c r="J200" s="39">
        <f>'Upload Sheet Pull'!L202</f>
        <v>0</v>
      </c>
      <c r="K200" s="39">
        <f>'Upload Sheet Pull'!M202</f>
        <v>0</v>
      </c>
      <c r="L200" s="39">
        <f>'Upload Sheet Pull'!N202</f>
        <v>0</v>
      </c>
      <c r="M200" s="39">
        <f>'Upload Sheet Pull'!O202</f>
        <v>0</v>
      </c>
      <c r="N200" s="39">
        <f>'Upload Sheet Pull'!P202</f>
        <v>0</v>
      </c>
      <c r="O200" s="39">
        <f>'Upload Sheet Pull'!Q202</f>
        <v>0</v>
      </c>
      <c r="P200" s="39">
        <f>'Upload Sheet Pull'!R202</f>
        <v>0</v>
      </c>
      <c r="Q200" s="39">
        <f>'Upload Sheet Pull'!S202</f>
        <v>0</v>
      </c>
      <c r="R200" s="39">
        <f>'Upload Sheet Pull'!T202</f>
        <v>0</v>
      </c>
      <c r="S200" s="39">
        <f>'Upload Sheet Pull'!U202</f>
        <v>0</v>
      </c>
      <c r="T200" s="39">
        <f t="shared" si="4"/>
        <v>0</v>
      </c>
    </row>
    <row r="201" spans="1:20" x14ac:dyDescent="0.4">
      <c r="A201" t="str">
        <f>'Upload Sheet Pull'!A203</f>
        <v>Budget</v>
      </c>
      <c r="B201" t="str">
        <f>'Upload Sheet Pull'!B203</f>
        <v>7082-000000</v>
      </c>
      <c r="C201">
        <f>'Upload Sheet Pull'!C203</f>
        <v>585</v>
      </c>
      <c r="D201" t="str">
        <f>'Upload Sheet Pull'!D203</f>
        <v>035</v>
      </c>
      <c r="F201" t="str">
        <f>IF('Upload Sheet Pull'!E203="","",'Upload Sheet Pull'!E203)</f>
        <v/>
      </c>
      <c r="H201" s="39">
        <f>'Upload Sheet Pull'!J203</f>
        <v>0</v>
      </c>
      <c r="I201" s="39">
        <f>'Upload Sheet Pull'!K203</f>
        <v>0</v>
      </c>
      <c r="J201" s="39">
        <f>'Upload Sheet Pull'!L203</f>
        <v>0</v>
      </c>
      <c r="K201" s="39">
        <f>'Upload Sheet Pull'!M203</f>
        <v>0</v>
      </c>
      <c r="L201" s="39">
        <f>'Upload Sheet Pull'!N203</f>
        <v>0</v>
      </c>
      <c r="M201" s="39">
        <f>'Upload Sheet Pull'!O203</f>
        <v>0</v>
      </c>
      <c r="N201" s="39">
        <f>'Upload Sheet Pull'!P203</f>
        <v>0</v>
      </c>
      <c r="O201" s="39">
        <f>'Upload Sheet Pull'!Q203</f>
        <v>0</v>
      </c>
      <c r="P201" s="39">
        <f>'Upload Sheet Pull'!R203</f>
        <v>0</v>
      </c>
      <c r="Q201" s="39">
        <f>'Upload Sheet Pull'!S203</f>
        <v>0</v>
      </c>
      <c r="R201" s="39">
        <f>'Upload Sheet Pull'!T203</f>
        <v>0</v>
      </c>
      <c r="S201" s="39">
        <f>'Upload Sheet Pull'!U203</f>
        <v>0</v>
      </c>
      <c r="T201" s="39">
        <f t="shared" si="4"/>
        <v>0</v>
      </c>
    </row>
    <row r="202" spans="1:20" x14ac:dyDescent="0.4">
      <c r="A202" t="str">
        <f>'Upload Sheet Pull'!A204</f>
        <v>Budget</v>
      </c>
      <c r="B202" t="str">
        <f>'Upload Sheet Pull'!B204</f>
        <v/>
      </c>
      <c r="C202">
        <f>'Upload Sheet Pull'!C204</f>
        <v>585</v>
      </c>
      <c r="D202" t="str">
        <f>'Upload Sheet Pull'!D204</f>
        <v>035</v>
      </c>
      <c r="F202" t="str">
        <f>IF('Upload Sheet Pull'!E204="","",'Upload Sheet Pull'!E204)</f>
        <v/>
      </c>
      <c r="H202" s="39">
        <f>'Upload Sheet Pull'!J204</f>
        <v>0</v>
      </c>
      <c r="I202" s="39">
        <f>'Upload Sheet Pull'!K204</f>
        <v>0</v>
      </c>
      <c r="J202" s="39">
        <f>'Upload Sheet Pull'!L204</f>
        <v>0</v>
      </c>
      <c r="K202" s="39">
        <f>'Upload Sheet Pull'!M204</f>
        <v>0</v>
      </c>
      <c r="L202" s="39">
        <f>'Upload Sheet Pull'!N204</f>
        <v>0</v>
      </c>
      <c r="M202" s="39">
        <f>'Upload Sheet Pull'!O204</f>
        <v>0</v>
      </c>
      <c r="N202" s="39">
        <f>'Upload Sheet Pull'!P204</f>
        <v>0</v>
      </c>
      <c r="O202" s="39">
        <f>'Upload Sheet Pull'!Q204</f>
        <v>0</v>
      </c>
      <c r="P202" s="39">
        <f>'Upload Sheet Pull'!R204</f>
        <v>0</v>
      </c>
      <c r="Q202" s="39">
        <f>'Upload Sheet Pull'!S204</f>
        <v>0</v>
      </c>
      <c r="R202" s="39">
        <f>'Upload Sheet Pull'!T204</f>
        <v>0</v>
      </c>
      <c r="S202" s="39">
        <f>'Upload Sheet Pull'!U204</f>
        <v>0</v>
      </c>
      <c r="T202" s="39">
        <f t="shared" si="4"/>
        <v>0</v>
      </c>
    </row>
    <row r="203" spans="1:20" x14ac:dyDescent="0.4">
      <c r="A203" t="str">
        <f>'Upload Sheet Pull'!A205</f>
        <v>Budget</v>
      </c>
      <c r="B203" t="str">
        <f>'Upload Sheet Pull'!B205</f>
        <v/>
      </c>
      <c r="C203">
        <f>'Upload Sheet Pull'!C205</f>
        <v>585</v>
      </c>
      <c r="D203" t="str">
        <f>'Upload Sheet Pull'!D205</f>
        <v>035</v>
      </c>
      <c r="F203" t="str">
        <f>IF('Upload Sheet Pull'!E205="","",'Upload Sheet Pull'!E205)</f>
        <v/>
      </c>
      <c r="H203" s="39">
        <f>'Upload Sheet Pull'!J205</f>
        <v>0</v>
      </c>
      <c r="I203" s="39">
        <f>'Upload Sheet Pull'!K205</f>
        <v>0</v>
      </c>
      <c r="J203" s="39">
        <f>'Upload Sheet Pull'!L205</f>
        <v>0</v>
      </c>
      <c r="K203" s="39">
        <f>'Upload Sheet Pull'!M205</f>
        <v>0</v>
      </c>
      <c r="L203" s="39">
        <f>'Upload Sheet Pull'!N205</f>
        <v>0</v>
      </c>
      <c r="M203" s="39">
        <f>'Upload Sheet Pull'!O205</f>
        <v>0</v>
      </c>
      <c r="N203" s="39">
        <f>'Upload Sheet Pull'!P205</f>
        <v>0</v>
      </c>
      <c r="O203" s="39">
        <f>'Upload Sheet Pull'!Q205</f>
        <v>0</v>
      </c>
      <c r="P203" s="39">
        <f>'Upload Sheet Pull'!R205</f>
        <v>0</v>
      </c>
      <c r="Q203" s="39">
        <f>'Upload Sheet Pull'!S205</f>
        <v>0</v>
      </c>
      <c r="R203" s="39">
        <f>'Upload Sheet Pull'!T205</f>
        <v>0</v>
      </c>
      <c r="S203" s="39">
        <f>'Upload Sheet Pull'!U205</f>
        <v>0</v>
      </c>
      <c r="T203" s="39">
        <f t="shared" si="4"/>
        <v>0</v>
      </c>
    </row>
    <row r="204" spans="1:20" x14ac:dyDescent="0.4">
      <c r="A204" t="str">
        <f>'Upload Sheet Pull'!A206</f>
        <v>Budget</v>
      </c>
      <c r="B204" t="str">
        <f>'Upload Sheet Pull'!B206</f>
        <v/>
      </c>
      <c r="C204">
        <f>'Upload Sheet Pull'!C206</f>
        <v>585</v>
      </c>
      <c r="D204" t="str">
        <f>'Upload Sheet Pull'!D206</f>
        <v>035</v>
      </c>
      <c r="F204" t="str">
        <f>IF('Upload Sheet Pull'!E206="","",'Upload Sheet Pull'!E206)</f>
        <v/>
      </c>
      <c r="H204" s="39">
        <f>'Upload Sheet Pull'!J206</f>
        <v>0</v>
      </c>
      <c r="I204" s="39">
        <f>'Upload Sheet Pull'!K206</f>
        <v>0</v>
      </c>
      <c r="J204" s="39">
        <f>'Upload Sheet Pull'!L206</f>
        <v>0</v>
      </c>
      <c r="K204" s="39">
        <f>'Upload Sheet Pull'!M206</f>
        <v>0</v>
      </c>
      <c r="L204" s="39">
        <f>'Upload Sheet Pull'!N206</f>
        <v>0</v>
      </c>
      <c r="M204" s="39">
        <f>'Upload Sheet Pull'!O206</f>
        <v>0</v>
      </c>
      <c r="N204" s="39">
        <f>'Upload Sheet Pull'!P206</f>
        <v>0</v>
      </c>
      <c r="O204" s="39">
        <f>'Upload Sheet Pull'!Q206</f>
        <v>0</v>
      </c>
      <c r="P204" s="39">
        <f>'Upload Sheet Pull'!R206</f>
        <v>0</v>
      </c>
      <c r="Q204" s="39">
        <f>'Upload Sheet Pull'!S206</f>
        <v>0</v>
      </c>
      <c r="R204" s="39">
        <f>'Upload Sheet Pull'!T206</f>
        <v>0</v>
      </c>
      <c r="S204" s="39">
        <f>'Upload Sheet Pull'!U206</f>
        <v>0</v>
      </c>
      <c r="T204" s="39">
        <f t="shared" si="4"/>
        <v>0</v>
      </c>
    </row>
    <row r="205" spans="1:20" x14ac:dyDescent="0.4">
      <c r="A205" t="str">
        <f>'Upload Sheet Pull'!A207</f>
        <v>Budget</v>
      </c>
      <c r="B205" t="str">
        <f>'Upload Sheet Pull'!B207</f>
        <v>7008-000000</v>
      </c>
      <c r="C205">
        <f>'Upload Sheet Pull'!C207</f>
        <v>601</v>
      </c>
      <c r="D205" t="str">
        <f>'Upload Sheet Pull'!D207</f>
        <v>035</v>
      </c>
      <c r="F205" t="str">
        <f>IF('Upload Sheet Pull'!E207="","",'Upload Sheet Pull'!E207)</f>
        <v/>
      </c>
      <c r="H205" s="39">
        <f>'Upload Sheet Pull'!J207</f>
        <v>0</v>
      </c>
      <c r="I205" s="39">
        <f>'Upload Sheet Pull'!K207</f>
        <v>20</v>
      </c>
      <c r="J205" s="39">
        <f>'Upload Sheet Pull'!L207</f>
        <v>20</v>
      </c>
      <c r="K205" s="39">
        <f>'Upload Sheet Pull'!M207</f>
        <v>20</v>
      </c>
      <c r="L205" s="39">
        <f>'Upload Sheet Pull'!N207</f>
        <v>20</v>
      </c>
      <c r="M205" s="39">
        <f>'Upload Sheet Pull'!O207</f>
        <v>20</v>
      </c>
      <c r="N205" s="39">
        <f>'Upload Sheet Pull'!P207</f>
        <v>20</v>
      </c>
      <c r="O205" s="39">
        <f>'Upload Sheet Pull'!Q207</f>
        <v>20</v>
      </c>
      <c r="P205" s="39">
        <f>'Upload Sheet Pull'!R207</f>
        <v>20</v>
      </c>
      <c r="Q205" s="39">
        <f>'Upload Sheet Pull'!S207</f>
        <v>20</v>
      </c>
      <c r="R205" s="39">
        <f>'Upload Sheet Pull'!T207</f>
        <v>33</v>
      </c>
      <c r="S205" s="39">
        <f>'Upload Sheet Pull'!U207</f>
        <v>0</v>
      </c>
      <c r="T205" s="39">
        <f t="shared" si="4"/>
        <v>213</v>
      </c>
    </row>
    <row r="206" spans="1:20" x14ac:dyDescent="0.4">
      <c r="A206" t="str">
        <f>'Upload Sheet Pull'!A208</f>
        <v>Budget</v>
      </c>
      <c r="B206" t="str">
        <f>'Upload Sheet Pull'!B208</f>
        <v>7012-000000</v>
      </c>
      <c r="C206">
        <f>'Upload Sheet Pull'!C208</f>
        <v>601</v>
      </c>
      <c r="D206" t="str">
        <f>'Upload Sheet Pull'!D208</f>
        <v>035</v>
      </c>
      <c r="F206" t="str">
        <f>IF('Upload Sheet Pull'!E208="","",'Upload Sheet Pull'!E208)</f>
        <v/>
      </c>
      <c r="H206" s="39">
        <f>'Upload Sheet Pull'!J208</f>
        <v>0</v>
      </c>
      <c r="I206" s="39">
        <f>'Upload Sheet Pull'!K208</f>
        <v>0</v>
      </c>
      <c r="J206" s="39">
        <f>'Upload Sheet Pull'!L208</f>
        <v>0</v>
      </c>
      <c r="K206" s="39">
        <f>'Upload Sheet Pull'!M208</f>
        <v>0</v>
      </c>
      <c r="L206" s="39">
        <f>'Upload Sheet Pull'!N208</f>
        <v>0</v>
      </c>
      <c r="M206" s="39">
        <f>'Upload Sheet Pull'!O208</f>
        <v>0</v>
      </c>
      <c r="N206" s="39">
        <f>'Upload Sheet Pull'!P208</f>
        <v>0</v>
      </c>
      <c r="O206" s="39">
        <f>'Upload Sheet Pull'!Q208</f>
        <v>0</v>
      </c>
      <c r="P206" s="39">
        <f>'Upload Sheet Pull'!R208</f>
        <v>0</v>
      </c>
      <c r="Q206" s="39">
        <f>'Upload Sheet Pull'!S208</f>
        <v>0</v>
      </c>
      <c r="R206" s="39">
        <f>'Upload Sheet Pull'!T208</f>
        <v>0</v>
      </c>
      <c r="S206" s="39">
        <f>'Upload Sheet Pull'!U208</f>
        <v>0</v>
      </c>
      <c r="T206" s="39">
        <f t="shared" si="4"/>
        <v>0</v>
      </c>
    </row>
    <row r="207" spans="1:20" x14ac:dyDescent="0.4">
      <c r="A207" t="str">
        <f>'Upload Sheet Pull'!A209</f>
        <v>Budget</v>
      </c>
      <c r="B207" t="str">
        <f>'Upload Sheet Pull'!B209</f>
        <v>7014-000000</v>
      </c>
      <c r="C207">
        <f>'Upload Sheet Pull'!C209</f>
        <v>601</v>
      </c>
      <c r="D207" t="str">
        <f>'Upload Sheet Pull'!D209</f>
        <v>035</v>
      </c>
      <c r="F207" t="str">
        <f>IF('Upload Sheet Pull'!E209="","",'Upload Sheet Pull'!E209)</f>
        <v/>
      </c>
      <c r="H207" s="39">
        <f>'Upload Sheet Pull'!J209</f>
        <v>0</v>
      </c>
      <c r="I207" s="39">
        <f>'Upload Sheet Pull'!K209</f>
        <v>0</v>
      </c>
      <c r="J207" s="39">
        <f>'Upload Sheet Pull'!L209</f>
        <v>0</v>
      </c>
      <c r="K207" s="39">
        <f>'Upload Sheet Pull'!M209</f>
        <v>0</v>
      </c>
      <c r="L207" s="39">
        <f>'Upload Sheet Pull'!N209</f>
        <v>0</v>
      </c>
      <c r="M207" s="39">
        <f>'Upload Sheet Pull'!O209</f>
        <v>0</v>
      </c>
      <c r="N207" s="39">
        <f>'Upload Sheet Pull'!P209</f>
        <v>0</v>
      </c>
      <c r="O207" s="39">
        <f>'Upload Sheet Pull'!Q209</f>
        <v>0</v>
      </c>
      <c r="P207" s="39">
        <f>'Upload Sheet Pull'!R209</f>
        <v>0</v>
      </c>
      <c r="Q207" s="39">
        <f>'Upload Sheet Pull'!S209</f>
        <v>0</v>
      </c>
      <c r="R207" s="39">
        <f>'Upload Sheet Pull'!T209</f>
        <v>0</v>
      </c>
      <c r="S207" s="39">
        <f>'Upload Sheet Pull'!U209</f>
        <v>0</v>
      </c>
      <c r="T207" s="39">
        <f t="shared" si="4"/>
        <v>0</v>
      </c>
    </row>
    <row r="208" spans="1:20" x14ac:dyDescent="0.4">
      <c r="A208" t="str">
        <f>'Upload Sheet Pull'!A210</f>
        <v>Budget</v>
      </c>
      <c r="B208" t="str">
        <f>'Upload Sheet Pull'!B210</f>
        <v>7020-000000</v>
      </c>
      <c r="C208">
        <f>'Upload Sheet Pull'!C210</f>
        <v>601</v>
      </c>
      <c r="D208" t="str">
        <f>'Upload Sheet Pull'!D210</f>
        <v>035</v>
      </c>
      <c r="F208" t="str">
        <f>IF('Upload Sheet Pull'!E210="","",'Upload Sheet Pull'!E210)</f>
        <v/>
      </c>
      <c r="H208" s="39">
        <f>'Upload Sheet Pull'!J210</f>
        <v>0</v>
      </c>
      <c r="I208" s="39">
        <f>'Upload Sheet Pull'!K210</f>
        <v>60</v>
      </c>
      <c r="J208" s="39">
        <f>'Upload Sheet Pull'!L210</f>
        <v>60</v>
      </c>
      <c r="K208" s="39">
        <f>'Upload Sheet Pull'!M210</f>
        <v>60</v>
      </c>
      <c r="L208" s="39">
        <f>'Upload Sheet Pull'!N210</f>
        <v>60</v>
      </c>
      <c r="M208" s="39">
        <f>'Upload Sheet Pull'!O210</f>
        <v>60</v>
      </c>
      <c r="N208" s="39">
        <f>'Upload Sheet Pull'!P210</f>
        <v>60</v>
      </c>
      <c r="O208" s="39">
        <f>'Upload Sheet Pull'!Q210</f>
        <v>60</v>
      </c>
      <c r="P208" s="39">
        <f>'Upload Sheet Pull'!R210</f>
        <v>60</v>
      </c>
      <c r="Q208" s="39">
        <f>'Upload Sheet Pull'!S210</f>
        <v>60</v>
      </c>
      <c r="R208" s="39">
        <f>'Upload Sheet Pull'!T210</f>
        <v>60</v>
      </c>
      <c r="S208" s="39">
        <f>'Upload Sheet Pull'!U210</f>
        <v>60</v>
      </c>
      <c r="T208" s="39">
        <f t="shared" si="4"/>
        <v>660</v>
      </c>
    </row>
    <row r="209" spans="1:20" x14ac:dyDescent="0.4">
      <c r="A209" t="str">
        <f>'Upload Sheet Pull'!A211</f>
        <v>Budget</v>
      </c>
      <c r="B209" t="str">
        <f>'Upload Sheet Pull'!B211</f>
        <v>7024-000000</v>
      </c>
      <c r="C209">
        <f>'Upload Sheet Pull'!C211</f>
        <v>601</v>
      </c>
      <c r="D209" t="str">
        <f>'Upload Sheet Pull'!D211</f>
        <v>035</v>
      </c>
      <c r="F209" t="str">
        <f>IF('Upload Sheet Pull'!E211="","",'Upload Sheet Pull'!E211)</f>
        <v/>
      </c>
      <c r="H209" s="39">
        <f>'Upload Sheet Pull'!J211</f>
        <v>50</v>
      </c>
      <c r="I209" s="39">
        <f>'Upload Sheet Pull'!K211</f>
        <v>50</v>
      </c>
      <c r="J209" s="39">
        <f>'Upload Sheet Pull'!L211</f>
        <v>50</v>
      </c>
      <c r="K209" s="39">
        <f>'Upload Sheet Pull'!M211</f>
        <v>50</v>
      </c>
      <c r="L209" s="39">
        <f>'Upload Sheet Pull'!N211</f>
        <v>50</v>
      </c>
      <c r="M209" s="39">
        <f>'Upload Sheet Pull'!O211</f>
        <v>50</v>
      </c>
      <c r="N209" s="39">
        <f>'Upload Sheet Pull'!P211</f>
        <v>50</v>
      </c>
      <c r="O209" s="39">
        <f>'Upload Sheet Pull'!Q211</f>
        <v>50</v>
      </c>
      <c r="P209" s="39">
        <f>'Upload Sheet Pull'!R211</f>
        <v>50</v>
      </c>
      <c r="Q209" s="39">
        <f>'Upload Sheet Pull'!S211</f>
        <v>50</v>
      </c>
      <c r="R209" s="39">
        <f>'Upload Sheet Pull'!T211</f>
        <v>50</v>
      </c>
      <c r="S209" s="39">
        <f>'Upload Sheet Pull'!U211</f>
        <v>50</v>
      </c>
      <c r="T209" s="39">
        <f t="shared" si="4"/>
        <v>600</v>
      </c>
    </row>
    <row r="210" spans="1:20" x14ac:dyDescent="0.4">
      <c r="A210" t="str">
        <f>'Upload Sheet Pull'!A212</f>
        <v>Budget</v>
      </c>
      <c r="B210" t="str">
        <f>'Upload Sheet Pull'!B212</f>
        <v>7026-000000</v>
      </c>
      <c r="C210">
        <f>'Upload Sheet Pull'!C212</f>
        <v>601</v>
      </c>
      <c r="D210" t="str">
        <f>'Upload Sheet Pull'!D212</f>
        <v>035</v>
      </c>
      <c r="F210" t="str">
        <f>IF('Upload Sheet Pull'!E212="","",'Upload Sheet Pull'!E212)</f>
        <v/>
      </c>
      <c r="H210" s="39">
        <f>'Upload Sheet Pull'!J212</f>
        <v>60</v>
      </c>
      <c r="I210" s="39">
        <f>'Upload Sheet Pull'!K212</f>
        <v>60</v>
      </c>
      <c r="J210" s="39">
        <f>'Upload Sheet Pull'!L212</f>
        <v>60</v>
      </c>
      <c r="K210" s="39">
        <f>'Upload Sheet Pull'!M212</f>
        <v>60</v>
      </c>
      <c r="L210" s="39">
        <f>'Upload Sheet Pull'!N212</f>
        <v>60</v>
      </c>
      <c r="M210" s="39">
        <f>'Upload Sheet Pull'!O212</f>
        <v>60</v>
      </c>
      <c r="N210" s="39">
        <f>'Upload Sheet Pull'!P212</f>
        <v>60</v>
      </c>
      <c r="O210" s="39">
        <f>'Upload Sheet Pull'!Q212</f>
        <v>60</v>
      </c>
      <c r="P210" s="39">
        <f>'Upload Sheet Pull'!R212</f>
        <v>60</v>
      </c>
      <c r="Q210" s="39">
        <f>'Upload Sheet Pull'!S212</f>
        <v>60</v>
      </c>
      <c r="R210" s="39">
        <f>'Upload Sheet Pull'!T212</f>
        <v>60</v>
      </c>
      <c r="S210" s="39">
        <f>'Upload Sheet Pull'!U212</f>
        <v>60</v>
      </c>
      <c r="T210" s="39">
        <f t="shared" si="4"/>
        <v>720</v>
      </c>
    </row>
    <row r="211" spans="1:20" x14ac:dyDescent="0.4">
      <c r="A211" t="str">
        <f>'Upload Sheet Pull'!A213</f>
        <v>Budget</v>
      </c>
      <c r="B211" t="str">
        <f>'Upload Sheet Pull'!B213</f>
        <v>7028-000000</v>
      </c>
      <c r="C211">
        <f>'Upload Sheet Pull'!C213</f>
        <v>601</v>
      </c>
      <c r="D211" t="str">
        <f>'Upload Sheet Pull'!D213</f>
        <v>035</v>
      </c>
      <c r="F211" t="str">
        <f>IF('Upload Sheet Pull'!E213="","",'Upload Sheet Pull'!E213)</f>
        <v/>
      </c>
      <c r="H211" s="39">
        <f>'Upload Sheet Pull'!J213</f>
        <v>0</v>
      </c>
      <c r="I211" s="39">
        <f>'Upload Sheet Pull'!K213</f>
        <v>0</v>
      </c>
      <c r="J211" s="39">
        <f>'Upload Sheet Pull'!L213</f>
        <v>0</v>
      </c>
      <c r="K211" s="39">
        <f>'Upload Sheet Pull'!M213</f>
        <v>300</v>
      </c>
      <c r="L211" s="39">
        <f>'Upload Sheet Pull'!N213</f>
        <v>0</v>
      </c>
      <c r="M211" s="39">
        <f>'Upload Sheet Pull'!O213</f>
        <v>0</v>
      </c>
      <c r="N211" s="39">
        <f>'Upload Sheet Pull'!P213</f>
        <v>0</v>
      </c>
      <c r="O211" s="39">
        <f>'Upload Sheet Pull'!Q213</f>
        <v>0</v>
      </c>
      <c r="P211" s="39">
        <f>'Upload Sheet Pull'!R213</f>
        <v>0</v>
      </c>
      <c r="Q211" s="39">
        <f>'Upload Sheet Pull'!S213</f>
        <v>0</v>
      </c>
      <c r="R211" s="39">
        <f>'Upload Sheet Pull'!T213</f>
        <v>0</v>
      </c>
      <c r="S211" s="39">
        <f>'Upload Sheet Pull'!U213</f>
        <v>0</v>
      </c>
      <c r="T211" s="39">
        <f t="shared" si="4"/>
        <v>300</v>
      </c>
    </row>
    <row r="212" spans="1:20" x14ac:dyDescent="0.4">
      <c r="A212" t="str">
        <f>'Upload Sheet Pull'!A214</f>
        <v>Budget</v>
      </c>
      <c r="B212" t="str">
        <f>'Upload Sheet Pull'!B214</f>
        <v>7042-000000</v>
      </c>
      <c r="C212">
        <f>'Upload Sheet Pull'!C214</f>
        <v>601</v>
      </c>
      <c r="D212" t="str">
        <f>'Upload Sheet Pull'!D214</f>
        <v>035</v>
      </c>
      <c r="F212" t="str">
        <f>IF('Upload Sheet Pull'!E214="","",'Upload Sheet Pull'!E214)</f>
        <v/>
      </c>
      <c r="H212" s="39">
        <f>'Upload Sheet Pull'!J214</f>
        <v>0</v>
      </c>
      <c r="I212" s="39">
        <f>'Upload Sheet Pull'!K214</f>
        <v>0</v>
      </c>
      <c r="J212" s="39">
        <f>'Upload Sheet Pull'!L214</f>
        <v>0</v>
      </c>
      <c r="K212" s="39">
        <f>'Upload Sheet Pull'!M214</f>
        <v>0</v>
      </c>
      <c r="L212" s="39">
        <f>'Upload Sheet Pull'!N214</f>
        <v>0</v>
      </c>
      <c r="M212" s="39">
        <f>'Upload Sheet Pull'!O214</f>
        <v>0</v>
      </c>
      <c r="N212" s="39">
        <f>'Upload Sheet Pull'!P214</f>
        <v>0</v>
      </c>
      <c r="O212" s="39">
        <f>'Upload Sheet Pull'!Q214</f>
        <v>0</v>
      </c>
      <c r="P212" s="39">
        <f>'Upload Sheet Pull'!R214</f>
        <v>0</v>
      </c>
      <c r="Q212" s="39">
        <f>'Upload Sheet Pull'!S214</f>
        <v>0</v>
      </c>
      <c r="R212" s="39">
        <f>'Upload Sheet Pull'!T214</f>
        <v>0</v>
      </c>
      <c r="S212" s="39">
        <f>'Upload Sheet Pull'!U214</f>
        <v>0</v>
      </c>
      <c r="T212" s="39">
        <f t="shared" si="4"/>
        <v>0</v>
      </c>
    </row>
    <row r="213" spans="1:20" x14ac:dyDescent="0.4">
      <c r="A213" t="str">
        <f>'Upload Sheet Pull'!A215</f>
        <v>Budget</v>
      </c>
      <c r="B213" t="str">
        <f>'Upload Sheet Pull'!B215</f>
        <v>7044-000000</v>
      </c>
      <c r="C213">
        <f>'Upload Sheet Pull'!C215</f>
        <v>601</v>
      </c>
      <c r="D213" t="str">
        <f>'Upload Sheet Pull'!D215</f>
        <v>035</v>
      </c>
      <c r="F213" t="str">
        <f>IF('Upload Sheet Pull'!E215="","",'Upload Sheet Pull'!E215)</f>
        <v/>
      </c>
      <c r="H213" s="39">
        <f>'Upload Sheet Pull'!J215</f>
        <v>0</v>
      </c>
      <c r="I213" s="39">
        <f>'Upload Sheet Pull'!K215</f>
        <v>40</v>
      </c>
      <c r="J213" s="39">
        <f>'Upload Sheet Pull'!L215</f>
        <v>40</v>
      </c>
      <c r="K213" s="39">
        <f>'Upload Sheet Pull'!M215</f>
        <v>40</v>
      </c>
      <c r="L213" s="39">
        <f>'Upload Sheet Pull'!N215</f>
        <v>40</v>
      </c>
      <c r="M213" s="39">
        <f>'Upload Sheet Pull'!O215</f>
        <v>40</v>
      </c>
      <c r="N213" s="39">
        <f>'Upload Sheet Pull'!P215</f>
        <v>40</v>
      </c>
      <c r="O213" s="39">
        <f>'Upload Sheet Pull'!Q215</f>
        <v>40</v>
      </c>
      <c r="P213" s="39">
        <f>'Upload Sheet Pull'!R215</f>
        <v>40</v>
      </c>
      <c r="Q213" s="39">
        <f>'Upload Sheet Pull'!S215</f>
        <v>40</v>
      </c>
      <c r="R213" s="39">
        <f>'Upload Sheet Pull'!T215</f>
        <v>40</v>
      </c>
      <c r="S213" s="39">
        <f>'Upload Sheet Pull'!U215</f>
        <v>40</v>
      </c>
      <c r="T213" s="39">
        <f t="shared" si="4"/>
        <v>440</v>
      </c>
    </row>
    <row r="214" spans="1:20" x14ac:dyDescent="0.4">
      <c r="A214" t="str">
        <f>'Upload Sheet Pull'!A216</f>
        <v>Budget</v>
      </c>
      <c r="B214" t="str">
        <f>'Upload Sheet Pull'!B216</f>
        <v/>
      </c>
      <c r="C214">
        <f>'Upload Sheet Pull'!C216</f>
        <v>601</v>
      </c>
      <c r="D214" t="str">
        <f>'Upload Sheet Pull'!D216</f>
        <v>035</v>
      </c>
      <c r="F214" t="str">
        <f>IF('Upload Sheet Pull'!E216="","",'Upload Sheet Pull'!E216)</f>
        <v/>
      </c>
      <c r="H214" s="39">
        <f>'Upload Sheet Pull'!J216</f>
        <v>0</v>
      </c>
      <c r="I214" s="39">
        <f>'Upload Sheet Pull'!K216</f>
        <v>0</v>
      </c>
      <c r="J214" s="39">
        <f>'Upload Sheet Pull'!L216</f>
        <v>0</v>
      </c>
      <c r="K214" s="39">
        <f>'Upload Sheet Pull'!M216</f>
        <v>0</v>
      </c>
      <c r="L214" s="39">
        <f>'Upload Sheet Pull'!N216</f>
        <v>0</v>
      </c>
      <c r="M214" s="39">
        <f>'Upload Sheet Pull'!O216</f>
        <v>0</v>
      </c>
      <c r="N214" s="39">
        <f>'Upload Sheet Pull'!P216</f>
        <v>0</v>
      </c>
      <c r="O214" s="39">
        <f>'Upload Sheet Pull'!Q216</f>
        <v>0</v>
      </c>
      <c r="P214" s="39">
        <f>'Upload Sheet Pull'!R216</f>
        <v>0</v>
      </c>
      <c r="Q214" s="39">
        <f>'Upload Sheet Pull'!S216</f>
        <v>0</v>
      </c>
      <c r="R214" s="39">
        <f>'Upload Sheet Pull'!T216</f>
        <v>0</v>
      </c>
      <c r="S214" s="39">
        <f>'Upload Sheet Pull'!U216</f>
        <v>0</v>
      </c>
      <c r="T214" s="39">
        <f t="shared" ref="T214:T264" si="5">SUM(H214:S214)</f>
        <v>0</v>
      </c>
    </row>
    <row r="215" spans="1:20" x14ac:dyDescent="0.4">
      <c r="A215" t="str">
        <f>'Upload Sheet Pull'!A217</f>
        <v>Budget</v>
      </c>
      <c r="B215" t="str">
        <f>'Upload Sheet Pull'!B217</f>
        <v/>
      </c>
      <c r="C215">
        <f>'Upload Sheet Pull'!C217</f>
        <v>601</v>
      </c>
      <c r="D215" t="str">
        <f>'Upload Sheet Pull'!D217</f>
        <v>035</v>
      </c>
      <c r="F215" t="str">
        <f>IF('Upload Sheet Pull'!E217="","",'Upload Sheet Pull'!E217)</f>
        <v/>
      </c>
      <c r="H215" s="39">
        <f>'Upload Sheet Pull'!J217</f>
        <v>0</v>
      </c>
      <c r="I215" s="39">
        <f>'Upload Sheet Pull'!K217</f>
        <v>0</v>
      </c>
      <c r="J215" s="39">
        <f>'Upload Sheet Pull'!L217</f>
        <v>0</v>
      </c>
      <c r="K215" s="39">
        <f>'Upload Sheet Pull'!M217</f>
        <v>0</v>
      </c>
      <c r="L215" s="39">
        <f>'Upload Sheet Pull'!N217</f>
        <v>0</v>
      </c>
      <c r="M215" s="39">
        <f>'Upload Sheet Pull'!O217</f>
        <v>0</v>
      </c>
      <c r="N215" s="39">
        <f>'Upload Sheet Pull'!P217</f>
        <v>0</v>
      </c>
      <c r="O215" s="39">
        <f>'Upload Sheet Pull'!Q217</f>
        <v>0</v>
      </c>
      <c r="P215" s="39">
        <f>'Upload Sheet Pull'!R217</f>
        <v>0</v>
      </c>
      <c r="Q215" s="39">
        <f>'Upload Sheet Pull'!S217</f>
        <v>0</v>
      </c>
      <c r="R215" s="39">
        <f>'Upload Sheet Pull'!T217</f>
        <v>0</v>
      </c>
      <c r="S215" s="39">
        <f>'Upload Sheet Pull'!U217</f>
        <v>0</v>
      </c>
      <c r="T215" s="39">
        <f t="shared" si="5"/>
        <v>0</v>
      </c>
    </row>
    <row r="216" spans="1:20" x14ac:dyDescent="0.4">
      <c r="A216" t="str">
        <f>'Upload Sheet Pull'!A218</f>
        <v>Budget</v>
      </c>
      <c r="B216" t="str">
        <f>'Upload Sheet Pull'!B218</f>
        <v/>
      </c>
      <c r="C216">
        <f>'Upload Sheet Pull'!C218</f>
        <v>601</v>
      </c>
      <c r="D216" t="str">
        <f>'Upload Sheet Pull'!D218</f>
        <v>035</v>
      </c>
      <c r="F216" t="str">
        <f>IF('Upload Sheet Pull'!E218="","",'Upload Sheet Pull'!E218)</f>
        <v/>
      </c>
      <c r="H216" s="39">
        <f>'Upload Sheet Pull'!J218</f>
        <v>0</v>
      </c>
      <c r="I216" s="39">
        <f>'Upload Sheet Pull'!K218</f>
        <v>0</v>
      </c>
      <c r="J216" s="39">
        <f>'Upload Sheet Pull'!L218</f>
        <v>0</v>
      </c>
      <c r="K216" s="39">
        <f>'Upload Sheet Pull'!M218</f>
        <v>0</v>
      </c>
      <c r="L216" s="39">
        <f>'Upload Sheet Pull'!N218</f>
        <v>0</v>
      </c>
      <c r="M216" s="39">
        <f>'Upload Sheet Pull'!O218</f>
        <v>0</v>
      </c>
      <c r="N216" s="39">
        <f>'Upload Sheet Pull'!P218</f>
        <v>0</v>
      </c>
      <c r="O216" s="39">
        <f>'Upload Sheet Pull'!Q218</f>
        <v>0</v>
      </c>
      <c r="P216" s="39">
        <f>'Upload Sheet Pull'!R218</f>
        <v>0</v>
      </c>
      <c r="Q216" s="39">
        <f>'Upload Sheet Pull'!S218</f>
        <v>0</v>
      </c>
      <c r="R216" s="39">
        <f>'Upload Sheet Pull'!T218</f>
        <v>0</v>
      </c>
      <c r="S216" s="39">
        <f>'Upload Sheet Pull'!U218</f>
        <v>0</v>
      </c>
      <c r="T216" s="39">
        <f t="shared" si="5"/>
        <v>0</v>
      </c>
    </row>
    <row r="217" spans="1:20" x14ac:dyDescent="0.4">
      <c r="A217" t="str">
        <f>'Upload Sheet Pull'!A219</f>
        <v>Budget</v>
      </c>
      <c r="B217" t="str">
        <f>'Upload Sheet Pull'!B219</f>
        <v/>
      </c>
      <c r="C217">
        <f>'Upload Sheet Pull'!C219</f>
        <v>601</v>
      </c>
      <c r="D217" t="str">
        <f>'Upload Sheet Pull'!D219</f>
        <v>035</v>
      </c>
      <c r="F217" t="str">
        <f>IF('Upload Sheet Pull'!E219="","",'Upload Sheet Pull'!E219)</f>
        <v/>
      </c>
      <c r="H217" s="39">
        <f>'Upload Sheet Pull'!J219</f>
        <v>0</v>
      </c>
      <c r="I217" s="39">
        <f>'Upload Sheet Pull'!K219</f>
        <v>0</v>
      </c>
      <c r="J217" s="39">
        <f>'Upload Sheet Pull'!L219</f>
        <v>0</v>
      </c>
      <c r="K217" s="39">
        <f>'Upload Sheet Pull'!M219</f>
        <v>0</v>
      </c>
      <c r="L217" s="39">
        <f>'Upload Sheet Pull'!N219</f>
        <v>0</v>
      </c>
      <c r="M217" s="39">
        <f>'Upload Sheet Pull'!O219</f>
        <v>0</v>
      </c>
      <c r="N217" s="39">
        <f>'Upload Sheet Pull'!P219</f>
        <v>0</v>
      </c>
      <c r="O217" s="39">
        <f>'Upload Sheet Pull'!Q219</f>
        <v>0</v>
      </c>
      <c r="P217" s="39">
        <f>'Upload Sheet Pull'!R219</f>
        <v>0</v>
      </c>
      <c r="Q217" s="39">
        <f>'Upload Sheet Pull'!S219</f>
        <v>0</v>
      </c>
      <c r="R217" s="39">
        <f>'Upload Sheet Pull'!T219</f>
        <v>0</v>
      </c>
      <c r="S217" s="39">
        <f>'Upload Sheet Pull'!U219</f>
        <v>0</v>
      </c>
      <c r="T217" s="39">
        <f t="shared" si="5"/>
        <v>0</v>
      </c>
    </row>
    <row r="218" spans="1:20" x14ac:dyDescent="0.4">
      <c r="A218" t="str">
        <f>'Upload Sheet Pull'!A220</f>
        <v>Budget</v>
      </c>
      <c r="B218" t="str">
        <f>'Upload Sheet Pull'!B220</f>
        <v/>
      </c>
      <c r="C218">
        <f>'Upload Sheet Pull'!C220</f>
        <v>601</v>
      </c>
      <c r="D218" t="str">
        <f>'Upload Sheet Pull'!D220</f>
        <v>035</v>
      </c>
      <c r="F218" t="str">
        <f>IF('Upload Sheet Pull'!E220="","",'Upload Sheet Pull'!E220)</f>
        <v/>
      </c>
      <c r="H218" s="39">
        <f>'Upload Sheet Pull'!J220</f>
        <v>0</v>
      </c>
      <c r="I218" s="39">
        <f>'Upload Sheet Pull'!K220</f>
        <v>0</v>
      </c>
      <c r="J218" s="39">
        <f>'Upload Sheet Pull'!L220</f>
        <v>0</v>
      </c>
      <c r="K218" s="39">
        <f>'Upload Sheet Pull'!M220</f>
        <v>0</v>
      </c>
      <c r="L218" s="39">
        <f>'Upload Sheet Pull'!N220</f>
        <v>0</v>
      </c>
      <c r="M218" s="39">
        <f>'Upload Sheet Pull'!O220</f>
        <v>0</v>
      </c>
      <c r="N218" s="39">
        <f>'Upload Sheet Pull'!P220</f>
        <v>0</v>
      </c>
      <c r="O218" s="39">
        <f>'Upload Sheet Pull'!Q220</f>
        <v>0</v>
      </c>
      <c r="P218" s="39">
        <f>'Upload Sheet Pull'!R220</f>
        <v>0</v>
      </c>
      <c r="Q218" s="39">
        <f>'Upload Sheet Pull'!S220</f>
        <v>0</v>
      </c>
      <c r="R218" s="39">
        <f>'Upload Sheet Pull'!T220</f>
        <v>0</v>
      </c>
      <c r="S218" s="39">
        <f>'Upload Sheet Pull'!U220</f>
        <v>0</v>
      </c>
      <c r="T218" s="39">
        <f t="shared" si="5"/>
        <v>0</v>
      </c>
    </row>
    <row r="219" spans="1:20" x14ac:dyDescent="0.4">
      <c r="A219" t="str">
        <f>'Upload Sheet Pull'!A221</f>
        <v>Budget</v>
      </c>
      <c r="B219" t="str">
        <f>'Upload Sheet Pull'!B221</f>
        <v/>
      </c>
      <c r="C219">
        <f>'Upload Sheet Pull'!C221</f>
        <v>601</v>
      </c>
      <c r="D219" t="str">
        <f>'Upload Sheet Pull'!D221</f>
        <v>035</v>
      </c>
      <c r="F219" t="str">
        <f>IF('Upload Sheet Pull'!E221="","",'Upload Sheet Pull'!E221)</f>
        <v/>
      </c>
      <c r="H219" s="39">
        <f>'Upload Sheet Pull'!J221</f>
        <v>0</v>
      </c>
      <c r="I219" s="39">
        <f>'Upload Sheet Pull'!K221</f>
        <v>0</v>
      </c>
      <c r="J219" s="39">
        <f>'Upload Sheet Pull'!L221</f>
        <v>0</v>
      </c>
      <c r="K219" s="39">
        <f>'Upload Sheet Pull'!M221</f>
        <v>0</v>
      </c>
      <c r="L219" s="39">
        <f>'Upload Sheet Pull'!N221</f>
        <v>0</v>
      </c>
      <c r="M219" s="39">
        <f>'Upload Sheet Pull'!O221</f>
        <v>0</v>
      </c>
      <c r="N219" s="39">
        <f>'Upload Sheet Pull'!P221</f>
        <v>0</v>
      </c>
      <c r="O219" s="39">
        <f>'Upload Sheet Pull'!Q221</f>
        <v>0</v>
      </c>
      <c r="P219" s="39">
        <f>'Upload Sheet Pull'!R221</f>
        <v>0</v>
      </c>
      <c r="Q219" s="39">
        <f>'Upload Sheet Pull'!S221</f>
        <v>0</v>
      </c>
      <c r="R219" s="39">
        <f>'Upload Sheet Pull'!T221</f>
        <v>0</v>
      </c>
      <c r="S219" s="39">
        <f>'Upload Sheet Pull'!U221</f>
        <v>0</v>
      </c>
      <c r="T219" s="39">
        <f t="shared" si="5"/>
        <v>0</v>
      </c>
    </row>
    <row r="220" spans="1:20" x14ac:dyDescent="0.4">
      <c r="A220" t="str">
        <f>'Upload Sheet Pull'!A222</f>
        <v>Budget</v>
      </c>
      <c r="B220" t="str">
        <f>'Upload Sheet Pull'!B222</f>
        <v/>
      </c>
      <c r="C220">
        <f>'Upload Sheet Pull'!C222</f>
        <v>601</v>
      </c>
      <c r="D220" t="str">
        <f>'Upload Sheet Pull'!D222</f>
        <v>035</v>
      </c>
      <c r="F220" t="str">
        <f>IF('Upload Sheet Pull'!E222="","",'Upload Sheet Pull'!E222)</f>
        <v/>
      </c>
      <c r="H220" s="39">
        <f>'Upload Sheet Pull'!J222</f>
        <v>0</v>
      </c>
      <c r="I220" s="39">
        <f>'Upload Sheet Pull'!K222</f>
        <v>0</v>
      </c>
      <c r="J220" s="39">
        <f>'Upload Sheet Pull'!L222</f>
        <v>0</v>
      </c>
      <c r="K220" s="39">
        <f>'Upload Sheet Pull'!M222</f>
        <v>0</v>
      </c>
      <c r="L220" s="39">
        <f>'Upload Sheet Pull'!N222</f>
        <v>0</v>
      </c>
      <c r="M220" s="39">
        <f>'Upload Sheet Pull'!O222</f>
        <v>0</v>
      </c>
      <c r="N220" s="39">
        <f>'Upload Sheet Pull'!P222</f>
        <v>0</v>
      </c>
      <c r="O220" s="39">
        <f>'Upload Sheet Pull'!Q222</f>
        <v>0</v>
      </c>
      <c r="P220" s="39">
        <f>'Upload Sheet Pull'!R222</f>
        <v>0</v>
      </c>
      <c r="Q220" s="39">
        <f>'Upload Sheet Pull'!S222</f>
        <v>0</v>
      </c>
      <c r="R220" s="39">
        <f>'Upload Sheet Pull'!T222</f>
        <v>0</v>
      </c>
      <c r="S220" s="39">
        <f>'Upload Sheet Pull'!U222</f>
        <v>0</v>
      </c>
      <c r="T220" s="39">
        <f t="shared" si="5"/>
        <v>0</v>
      </c>
    </row>
    <row r="221" spans="1:20" x14ac:dyDescent="0.4">
      <c r="A221" t="str">
        <f>'Upload Sheet Pull'!A223</f>
        <v>Budget</v>
      </c>
      <c r="B221" t="str">
        <f>'Upload Sheet Pull'!B223</f>
        <v/>
      </c>
      <c r="C221">
        <f>'Upload Sheet Pull'!C223</f>
        <v>601</v>
      </c>
      <c r="D221" t="str">
        <f>'Upload Sheet Pull'!D223</f>
        <v>035</v>
      </c>
      <c r="F221" t="str">
        <f>IF('Upload Sheet Pull'!E223="","",'Upload Sheet Pull'!E223)</f>
        <v/>
      </c>
      <c r="H221" s="39">
        <f>'Upload Sheet Pull'!J223</f>
        <v>0</v>
      </c>
      <c r="I221" s="39">
        <f>'Upload Sheet Pull'!K223</f>
        <v>0</v>
      </c>
      <c r="J221" s="39">
        <f>'Upload Sheet Pull'!L223</f>
        <v>0</v>
      </c>
      <c r="K221" s="39">
        <f>'Upload Sheet Pull'!M223</f>
        <v>0</v>
      </c>
      <c r="L221" s="39">
        <f>'Upload Sheet Pull'!N223</f>
        <v>0</v>
      </c>
      <c r="M221" s="39">
        <f>'Upload Sheet Pull'!O223</f>
        <v>0</v>
      </c>
      <c r="N221" s="39">
        <f>'Upload Sheet Pull'!P223</f>
        <v>0</v>
      </c>
      <c r="O221" s="39">
        <f>'Upload Sheet Pull'!Q223</f>
        <v>0</v>
      </c>
      <c r="P221" s="39">
        <f>'Upload Sheet Pull'!R223</f>
        <v>0</v>
      </c>
      <c r="Q221" s="39">
        <f>'Upload Sheet Pull'!S223</f>
        <v>0</v>
      </c>
      <c r="R221" s="39">
        <f>'Upload Sheet Pull'!T223</f>
        <v>0</v>
      </c>
      <c r="S221" s="39">
        <f>'Upload Sheet Pull'!U223</f>
        <v>0</v>
      </c>
      <c r="T221" s="39">
        <f t="shared" si="5"/>
        <v>0</v>
      </c>
    </row>
    <row r="222" spans="1:20" x14ac:dyDescent="0.4">
      <c r="A222" t="str">
        <f>'Upload Sheet Pull'!A224</f>
        <v>Budget</v>
      </c>
      <c r="B222" t="str">
        <f>'Upload Sheet Pull'!B224</f>
        <v/>
      </c>
      <c r="C222">
        <f>'Upload Sheet Pull'!C224</f>
        <v>601</v>
      </c>
      <c r="D222" t="str">
        <f>'Upload Sheet Pull'!D224</f>
        <v>035</v>
      </c>
      <c r="F222" t="str">
        <f>IF('Upload Sheet Pull'!E224="","",'Upload Sheet Pull'!E224)</f>
        <v/>
      </c>
      <c r="H222" s="39">
        <f>'Upload Sheet Pull'!J224</f>
        <v>0</v>
      </c>
      <c r="I222" s="39">
        <f>'Upload Sheet Pull'!K224</f>
        <v>0</v>
      </c>
      <c r="J222" s="39">
        <f>'Upload Sheet Pull'!L224</f>
        <v>0</v>
      </c>
      <c r="K222" s="39">
        <f>'Upload Sheet Pull'!M224</f>
        <v>0</v>
      </c>
      <c r="L222" s="39">
        <f>'Upload Sheet Pull'!N224</f>
        <v>0</v>
      </c>
      <c r="M222" s="39">
        <f>'Upload Sheet Pull'!O224</f>
        <v>0</v>
      </c>
      <c r="N222" s="39">
        <f>'Upload Sheet Pull'!P224</f>
        <v>0</v>
      </c>
      <c r="O222" s="39">
        <f>'Upload Sheet Pull'!Q224</f>
        <v>0</v>
      </c>
      <c r="P222" s="39">
        <f>'Upload Sheet Pull'!R224</f>
        <v>0</v>
      </c>
      <c r="Q222" s="39">
        <f>'Upload Sheet Pull'!S224</f>
        <v>0</v>
      </c>
      <c r="R222" s="39">
        <f>'Upload Sheet Pull'!T224</f>
        <v>0</v>
      </c>
      <c r="S222" s="39">
        <f>'Upload Sheet Pull'!U224</f>
        <v>0</v>
      </c>
      <c r="T222" s="39">
        <f t="shared" si="5"/>
        <v>0</v>
      </c>
    </row>
    <row r="223" spans="1:20" x14ac:dyDescent="0.4">
      <c r="A223" t="str">
        <f>'Upload Sheet Pull'!A225</f>
        <v>Budget</v>
      </c>
      <c r="B223" t="str">
        <f>'Upload Sheet Pull'!B225</f>
        <v/>
      </c>
      <c r="C223">
        <f>'Upload Sheet Pull'!C225</f>
        <v>601</v>
      </c>
      <c r="D223" t="str">
        <f>'Upload Sheet Pull'!D225</f>
        <v>035</v>
      </c>
      <c r="F223" t="str">
        <f>IF('Upload Sheet Pull'!E225="","",'Upload Sheet Pull'!E225)</f>
        <v/>
      </c>
      <c r="H223" s="39">
        <f>'Upload Sheet Pull'!J225</f>
        <v>0</v>
      </c>
      <c r="I223" s="39">
        <f>'Upload Sheet Pull'!K225</f>
        <v>0</v>
      </c>
      <c r="J223" s="39">
        <f>'Upload Sheet Pull'!L225</f>
        <v>0</v>
      </c>
      <c r="K223" s="39">
        <f>'Upload Sheet Pull'!M225</f>
        <v>0</v>
      </c>
      <c r="L223" s="39">
        <f>'Upload Sheet Pull'!N225</f>
        <v>0</v>
      </c>
      <c r="M223" s="39">
        <f>'Upload Sheet Pull'!O225</f>
        <v>0</v>
      </c>
      <c r="N223" s="39">
        <f>'Upload Sheet Pull'!P225</f>
        <v>0</v>
      </c>
      <c r="O223" s="39">
        <f>'Upload Sheet Pull'!Q225</f>
        <v>0</v>
      </c>
      <c r="P223" s="39">
        <f>'Upload Sheet Pull'!R225</f>
        <v>0</v>
      </c>
      <c r="Q223" s="39">
        <f>'Upload Sheet Pull'!S225</f>
        <v>0</v>
      </c>
      <c r="R223" s="39">
        <f>'Upload Sheet Pull'!T225</f>
        <v>0</v>
      </c>
      <c r="S223" s="39">
        <f>'Upload Sheet Pull'!U225</f>
        <v>0</v>
      </c>
      <c r="T223" s="39">
        <f t="shared" si="5"/>
        <v>0</v>
      </c>
    </row>
    <row r="224" spans="1:20" x14ac:dyDescent="0.4">
      <c r="A224" t="str">
        <f>'Upload Sheet Pull'!A226</f>
        <v>Budget</v>
      </c>
      <c r="B224" t="str">
        <f>'Upload Sheet Pull'!B226</f>
        <v>6025-000000</v>
      </c>
      <c r="C224">
        <f>'Upload Sheet Pull'!C226</f>
        <v>799</v>
      </c>
      <c r="D224" t="str">
        <f>'Upload Sheet Pull'!D226</f>
        <v>035</v>
      </c>
      <c r="F224" t="str">
        <f>IF('Upload Sheet Pull'!E226="","",'Upload Sheet Pull'!E226)</f>
        <v/>
      </c>
      <c r="H224" s="39">
        <f>'Upload Sheet Pull'!J226</f>
        <v>0</v>
      </c>
      <c r="I224" s="39">
        <f>'Upload Sheet Pull'!K226</f>
        <v>0</v>
      </c>
      <c r="J224" s="39">
        <f>'Upload Sheet Pull'!L226</f>
        <v>0</v>
      </c>
      <c r="K224" s="39">
        <f>'Upload Sheet Pull'!M226</f>
        <v>0</v>
      </c>
      <c r="L224" s="39">
        <f>'Upload Sheet Pull'!N226</f>
        <v>0</v>
      </c>
      <c r="M224" s="39">
        <f>'Upload Sheet Pull'!O226</f>
        <v>0</v>
      </c>
      <c r="N224" s="39">
        <f>'Upload Sheet Pull'!P226</f>
        <v>0</v>
      </c>
      <c r="O224" s="39">
        <f>'Upload Sheet Pull'!Q226</f>
        <v>0</v>
      </c>
      <c r="P224" s="39">
        <f>'Upload Sheet Pull'!R226</f>
        <v>0</v>
      </c>
      <c r="Q224" s="39">
        <f>'Upload Sheet Pull'!S226</f>
        <v>0</v>
      </c>
      <c r="R224" s="39">
        <f>'Upload Sheet Pull'!T226</f>
        <v>0</v>
      </c>
      <c r="S224" s="39">
        <f>'Upload Sheet Pull'!U226</f>
        <v>0</v>
      </c>
      <c r="T224" s="39">
        <f t="shared" si="5"/>
        <v>0</v>
      </c>
    </row>
    <row r="225" spans="1:20" x14ac:dyDescent="0.4">
      <c r="A225" t="str">
        <f>'Upload Sheet Pull'!A227</f>
        <v>Budget</v>
      </c>
      <c r="B225" t="str">
        <f>'Upload Sheet Pull'!B227</f>
        <v>6050-000000</v>
      </c>
      <c r="C225">
        <f>'Upload Sheet Pull'!C227</f>
        <v>799</v>
      </c>
      <c r="D225" t="str">
        <f>'Upload Sheet Pull'!D227</f>
        <v>035</v>
      </c>
      <c r="F225" t="str">
        <f>IF('Upload Sheet Pull'!E227="","",'Upload Sheet Pull'!E227)</f>
        <v/>
      </c>
      <c r="H225" s="39">
        <f>'Upload Sheet Pull'!J227</f>
        <v>0</v>
      </c>
      <c r="I225" s="39">
        <f>'Upload Sheet Pull'!K227</f>
        <v>0</v>
      </c>
      <c r="J225" s="39">
        <f>'Upload Sheet Pull'!L227</f>
        <v>0</v>
      </c>
      <c r="K225" s="39">
        <f>'Upload Sheet Pull'!M227</f>
        <v>0</v>
      </c>
      <c r="L225" s="39">
        <f>'Upload Sheet Pull'!N227</f>
        <v>0</v>
      </c>
      <c r="M225" s="39">
        <f>'Upload Sheet Pull'!O227</f>
        <v>0</v>
      </c>
      <c r="N225" s="39">
        <f>'Upload Sheet Pull'!P227</f>
        <v>0</v>
      </c>
      <c r="O225" s="39">
        <f>'Upload Sheet Pull'!Q227</f>
        <v>0</v>
      </c>
      <c r="P225" s="39">
        <f>'Upload Sheet Pull'!R227</f>
        <v>0</v>
      </c>
      <c r="Q225" s="39">
        <f>'Upload Sheet Pull'!S227</f>
        <v>0</v>
      </c>
      <c r="R225" s="39">
        <f>'Upload Sheet Pull'!T227</f>
        <v>0</v>
      </c>
      <c r="S225" s="39">
        <f>'Upload Sheet Pull'!U227</f>
        <v>0</v>
      </c>
      <c r="T225" s="39">
        <f t="shared" si="5"/>
        <v>0</v>
      </c>
    </row>
    <row r="226" spans="1:20" x14ac:dyDescent="0.4">
      <c r="A226" t="str">
        <f>'Upload Sheet Pull'!A228</f>
        <v>Budget</v>
      </c>
      <c r="B226" t="str">
        <f>'Upload Sheet Pull'!B228</f>
        <v>6055-000000</v>
      </c>
      <c r="C226">
        <f>'Upload Sheet Pull'!C228</f>
        <v>799</v>
      </c>
      <c r="D226" t="str">
        <f>'Upload Sheet Pull'!D228</f>
        <v>035</v>
      </c>
      <c r="F226" t="str">
        <f>IF('Upload Sheet Pull'!E228="","",'Upload Sheet Pull'!E228)</f>
        <v/>
      </c>
      <c r="H226" s="39">
        <f>'Upload Sheet Pull'!J228</f>
        <v>0</v>
      </c>
      <c r="I226" s="39">
        <f>'Upload Sheet Pull'!K228</f>
        <v>0</v>
      </c>
      <c r="J226" s="39">
        <f>'Upload Sheet Pull'!L228</f>
        <v>0</v>
      </c>
      <c r="K226" s="39">
        <f>'Upload Sheet Pull'!M228</f>
        <v>0</v>
      </c>
      <c r="L226" s="39">
        <f>'Upload Sheet Pull'!N228</f>
        <v>0</v>
      </c>
      <c r="M226" s="39">
        <f>'Upload Sheet Pull'!O228</f>
        <v>0</v>
      </c>
      <c r="N226" s="39">
        <f>'Upload Sheet Pull'!P228</f>
        <v>0</v>
      </c>
      <c r="O226" s="39">
        <f>'Upload Sheet Pull'!Q228</f>
        <v>0</v>
      </c>
      <c r="P226" s="39">
        <f>'Upload Sheet Pull'!R228</f>
        <v>0</v>
      </c>
      <c r="Q226" s="39">
        <f>'Upload Sheet Pull'!S228</f>
        <v>0</v>
      </c>
      <c r="R226" s="39">
        <f>'Upload Sheet Pull'!T228</f>
        <v>0</v>
      </c>
      <c r="S226" s="39">
        <f>'Upload Sheet Pull'!U228</f>
        <v>0</v>
      </c>
      <c r="T226" s="39">
        <f t="shared" si="5"/>
        <v>0</v>
      </c>
    </row>
    <row r="227" spans="1:20" x14ac:dyDescent="0.4">
      <c r="A227" t="str">
        <f>'Upload Sheet Pull'!A229</f>
        <v>Budget</v>
      </c>
      <c r="B227" t="str">
        <f>'Upload Sheet Pull'!B229</f>
        <v>6060-000000</v>
      </c>
      <c r="C227">
        <f>'Upload Sheet Pull'!C229</f>
        <v>799</v>
      </c>
      <c r="D227" t="str">
        <f>'Upload Sheet Pull'!D229</f>
        <v>035</v>
      </c>
      <c r="F227" t="str">
        <f>IF('Upload Sheet Pull'!E229="","",'Upload Sheet Pull'!E229)</f>
        <v/>
      </c>
      <c r="H227" s="39">
        <f>'Upload Sheet Pull'!J229</f>
        <v>0</v>
      </c>
      <c r="I227" s="39">
        <f>'Upload Sheet Pull'!K229</f>
        <v>0</v>
      </c>
      <c r="J227" s="39">
        <f>'Upload Sheet Pull'!L229</f>
        <v>0</v>
      </c>
      <c r="K227" s="39">
        <f>'Upload Sheet Pull'!M229</f>
        <v>0</v>
      </c>
      <c r="L227" s="39">
        <f>'Upload Sheet Pull'!N229</f>
        <v>0</v>
      </c>
      <c r="M227" s="39">
        <f>'Upload Sheet Pull'!O229</f>
        <v>0</v>
      </c>
      <c r="N227" s="39">
        <f>'Upload Sheet Pull'!P229</f>
        <v>0</v>
      </c>
      <c r="O227" s="39">
        <f>'Upload Sheet Pull'!Q229</f>
        <v>0</v>
      </c>
      <c r="P227" s="39">
        <f>'Upload Sheet Pull'!R229</f>
        <v>0</v>
      </c>
      <c r="Q227" s="39">
        <f>'Upload Sheet Pull'!S229</f>
        <v>0</v>
      </c>
      <c r="R227" s="39">
        <f>'Upload Sheet Pull'!T229</f>
        <v>0</v>
      </c>
      <c r="S227" s="39">
        <f>'Upload Sheet Pull'!U229</f>
        <v>0</v>
      </c>
      <c r="T227" s="39">
        <f t="shared" si="5"/>
        <v>0</v>
      </c>
    </row>
    <row r="228" spans="1:20" x14ac:dyDescent="0.4">
      <c r="A228" t="str">
        <f>'Upload Sheet Pull'!A230</f>
        <v>Budget</v>
      </c>
      <c r="B228" t="str">
        <f>'Upload Sheet Pull'!B230</f>
        <v>6030-000000</v>
      </c>
      <c r="C228">
        <f>'Upload Sheet Pull'!C230</f>
        <v>799</v>
      </c>
      <c r="D228" t="str">
        <f>'Upload Sheet Pull'!D230</f>
        <v>035</v>
      </c>
      <c r="F228" t="str">
        <f>IF('Upload Sheet Pull'!E230="","",'Upload Sheet Pull'!E230)</f>
        <v/>
      </c>
      <c r="H228" s="39">
        <f>'Upload Sheet Pull'!J230</f>
        <v>0</v>
      </c>
      <c r="I228" s="39">
        <f>'Upload Sheet Pull'!K230</f>
        <v>0</v>
      </c>
      <c r="J228" s="39">
        <f>'Upload Sheet Pull'!L230</f>
        <v>0</v>
      </c>
      <c r="K228" s="39">
        <f>'Upload Sheet Pull'!M230</f>
        <v>0</v>
      </c>
      <c r="L228" s="39">
        <f>'Upload Sheet Pull'!N230</f>
        <v>0</v>
      </c>
      <c r="M228" s="39">
        <f>'Upload Sheet Pull'!O230</f>
        <v>0</v>
      </c>
      <c r="N228" s="39">
        <f>'Upload Sheet Pull'!P230</f>
        <v>0</v>
      </c>
      <c r="O228" s="39">
        <f>'Upload Sheet Pull'!Q230</f>
        <v>0</v>
      </c>
      <c r="P228" s="39">
        <f>'Upload Sheet Pull'!R230</f>
        <v>0</v>
      </c>
      <c r="Q228" s="39">
        <f>'Upload Sheet Pull'!S230</f>
        <v>0</v>
      </c>
      <c r="R228" s="39">
        <f>'Upload Sheet Pull'!T230</f>
        <v>0</v>
      </c>
      <c r="S228" s="39">
        <f>'Upload Sheet Pull'!U230</f>
        <v>0</v>
      </c>
      <c r="T228" s="39">
        <f t="shared" si="5"/>
        <v>0</v>
      </c>
    </row>
    <row r="229" spans="1:20" x14ac:dyDescent="0.4">
      <c r="A229" t="str">
        <f>'Upload Sheet Pull'!A231</f>
        <v>Budget</v>
      </c>
      <c r="B229" t="str">
        <f>'Upload Sheet Pull'!B231</f>
        <v>6035-000000</v>
      </c>
      <c r="C229">
        <f>'Upload Sheet Pull'!C231</f>
        <v>799</v>
      </c>
      <c r="D229" t="str">
        <f>'Upload Sheet Pull'!D231</f>
        <v>035</v>
      </c>
      <c r="F229" t="str">
        <f>IF('Upload Sheet Pull'!E231="","",'Upload Sheet Pull'!E231)</f>
        <v/>
      </c>
      <c r="H229" s="39">
        <f>'Upload Sheet Pull'!J231</f>
        <v>0</v>
      </c>
      <c r="I229" s="39">
        <f>'Upload Sheet Pull'!K231</f>
        <v>0</v>
      </c>
      <c r="J229" s="39">
        <f>'Upload Sheet Pull'!L231</f>
        <v>0</v>
      </c>
      <c r="K229" s="39">
        <f>'Upload Sheet Pull'!M231</f>
        <v>0</v>
      </c>
      <c r="L229" s="39">
        <f>'Upload Sheet Pull'!N231</f>
        <v>0</v>
      </c>
      <c r="M229" s="39">
        <f>'Upload Sheet Pull'!O231</f>
        <v>0</v>
      </c>
      <c r="N229" s="39">
        <f>'Upload Sheet Pull'!P231</f>
        <v>0</v>
      </c>
      <c r="O229" s="39">
        <f>'Upload Sheet Pull'!Q231</f>
        <v>0</v>
      </c>
      <c r="P229" s="39">
        <f>'Upload Sheet Pull'!R231</f>
        <v>0</v>
      </c>
      <c r="Q229" s="39">
        <f>'Upload Sheet Pull'!S231</f>
        <v>0</v>
      </c>
      <c r="R229" s="39">
        <f>'Upload Sheet Pull'!T231</f>
        <v>0</v>
      </c>
      <c r="S229" s="39">
        <f>'Upload Sheet Pull'!U231</f>
        <v>0</v>
      </c>
      <c r="T229" s="39">
        <f t="shared" si="5"/>
        <v>0</v>
      </c>
    </row>
    <row r="230" spans="1:20" x14ac:dyDescent="0.4">
      <c r="A230" t="str">
        <f>'Upload Sheet Pull'!A232</f>
        <v>Budget</v>
      </c>
      <c r="B230" t="str">
        <f>'Upload Sheet Pull'!B232</f>
        <v>6010-000000</v>
      </c>
      <c r="C230">
        <f>'Upload Sheet Pull'!C232</f>
        <v>799</v>
      </c>
      <c r="D230" t="str">
        <f>'Upload Sheet Pull'!D232</f>
        <v>035</v>
      </c>
      <c r="F230" t="str">
        <f>IF('Upload Sheet Pull'!E232="","",'Upload Sheet Pull'!E232)</f>
        <v/>
      </c>
      <c r="H230" s="39">
        <f>'Upload Sheet Pull'!J232</f>
        <v>0</v>
      </c>
      <c r="I230" s="39">
        <f>'Upload Sheet Pull'!K232</f>
        <v>0</v>
      </c>
      <c r="J230" s="39">
        <f>'Upload Sheet Pull'!L232</f>
        <v>0</v>
      </c>
      <c r="K230" s="39">
        <f>'Upload Sheet Pull'!M232</f>
        <v>0</v>
      </c>
      <c r="L230" s="39">
        <f>'Upload Sheet Pull'!N232</f>
        <v>0</v>
      </c>
      <c r="M230" s="39">
        <f>'Upload Sheet Pull'!O232</f>
        <v>0</v>
      </c>
      <c r="N230" s="39">
        <f>'Upload Sheet Pull'!P232</f>
        <v>0</v>
      </c>
      <c r="O230" s="39">
        <f>'Upload Sheet Pull'!Q232</f>
        <v>0</v>
      </c>
      <c r="P230" s="39">
        <f>'Upload Sheet Pull'!R232</f>
        <v>0</v>
      </c>
      <c r="Q230" s="39">
        <f>'Upload Sheet Pull'!S232</f>
        <v>0</v>
      </c>
      <c r="R230" s="39">
        <f>'Upload Sheet Pull'!T232</f>
        <v>0</v>
      </c>
      <c r="S230" s="39">
        <f>'Upload Sheet Pull'!U232</f>
        <v>0</v>
      </c>
      <c r="T230" s="39">
        <f t="shared" si="5"/>
        <v>0</v>
      </c>
    </row>
    <row r="231" spans="1:20" x14ac:dyDescent="0.4">
      <c r="A231" t="str">
        <f>'Upload Sheet Pull'!A233</f>
        <v>Budget</v>
      </c>
      <c r="B231" t="str">
        <f>'Upload Sheet Pull'!B233</f>
        <v>6020-000000</v>
      </c>
      <c r="C231">
        <f>'Upload Sheet Pull'!C233</f>
        <v>799</v>
      </c>
      <c r="D231" t="str">
        <f>'Upload Sheet Pull'!D233</f>
        <v>035</v>
      </c>
      <c r="F231" t="str">
        <f>IF('Upload Sheet Pull'!E233="","",'Upload Sheet Pull'!E233)</f>
        <v/>
      </c>
      <c r="H231" s="39">
        <f>'Upload Sheet Pull'!J233</f>
        <v>0</v>
      </c>
      <c r="I231" s="39">
        <f>'Upload Sheet Pull'!K233</f>
        <v>0</v>
      </c>
      <c r="J231" s="39">
        <f>'Upload Sheet Pull'!L233</f>
        <v>0</v>
      </c>
      <c r="K231" s="39">
        <f>'Upload Sheet Pull'!M233</f>
        <v>0</v>
      </c>
      <c r="L231" s="39">
        <f>'Upload Sheet Pull'!N233</f>
        <v>0</v>
      </c>
      <c r="M231" s="39">
        <f>'Upload Sheet Pull'!O233</f>
        <v>0</v>
      </c>
      <c r="N231" s="39">
        <f>'Upload Sheet Pull'!P233</f>
        <v>0</v>
      </c>
      <c r="O231" s="39">
        <f>'Upload Sheet Pull'!Q233</f>
        <v>0</v>
      </c>
      <c r="P231" s="39">
        <f>'Upload Sheet Pull'!R233</f>
        <v>0</v>
      </c>
      <c r="Q231" s="39">
        <f>'Upload Sheet Pull'!S233</f>
        <v>0</v>
      </c>
      <c r="R231" s="39">
        <f>'Upload Sheet Pull'!T233</f>
        <v>0</v>
      </c>
      <c r="S231" s="39">
        <f>'Upload Sheet Pull'!U233</f>
        <v>0</v>
      </c>
      <c r="T231" s="39">
        <f t="shared" si="5"/>
        <v>0</v>
      </c>
    </row>
    <row r="232" spans="1:20" x14ac:dyDescent="0.4">
      <c r="A232" t="str">
        <f>'Upload Sheet Pull'!A234</f>
        <v>Budget</v>
      </c>
      <c r="B232" t="str">
        <f>'Upload Sheet Pull'!B234</f>
        <v>7006-000000</v>
      </c>
      <c r="C232">
        <f>'Upload Sheet Pull'!C234</f>
        <v>701</v>
      </c>
      <c r="D232" t="str">
        <f>'Upload Sheet Pull'!D234</f>
        <v>035</v>
      </c>
      <c r="F232" t="str">
        <f>IF('Upload Sheet Pull'!E234="","",'Upload Sheet Pull'!E234)</f>
        <v/>
      </c>
      <c r="H232" s="39">
        <f>'Upload Sheet Pull'!J234</f>
        <v>0</v>
      </c>
      <c r="I232" s="39">
        <f>'Upload Sheet Pull'!K234</f>
        <v>0</v>
      </c>
      <c r="J232" s="39">
        <f>'Upload Sheet Pull'!L234</f>
        <v>0</v>
      </c>
      <c r="K232" s="39">
        <f>'Upload Sheet Pull'!M234</f>
        <v>0</v>
      </c>
      <c r="L232" s="39">
        <f>'Upload Sheet Pull'!N234</f>
        <v>0</v>
      </c>
      <c r="M232" s="39">
        <f>'Upload Sheet Pull'!O234</f>
        <v>0</v>
      </c>
      <c r="N232" s="39">
        <f>'Upload Sheet Pull'!P234</f>
        <v>0</v>
      </c>
      <c r="O232" s="39">
        <f>'Upload Sheet Pull'!Q234</f>
        <v>0</v>
      </c>
      <c r="P232" s="39">
        <f>'Upload Sheet Pull'!R234</f>
        <v>0</v>
      </c>
      <c r="Q232" s="39">
        <f>'Upload Sheet Pull'!S234</f>
        <v>0</v>
      </c>
      <c r="R232" s="39">
        <f>'Upload Sheet Pull'!T234</f>
        <v>0</v>
      </c>
      <c r="S232" s="39">
        <f>'Upload Sheet Pull'!U234</f>
        <v>0</v>
      </c>
      <c r="T232" s="39">
        <f t="shared" si="5"/>
        <v>0</v>
      </c>
    </row>
    <row r="233" spans="1:20" x14ac:dyDescent="0.4">
      <c r="A233" t="str">
        <f>'Upload Sheet Pull'!A235</f>
        <v>Budget</v>
      </c>
      <c r="B233" t="str">
        <f>'Upload Sheet Pull'!B235</f>
        <v>7008-000000</v>
      </c>
      <c r="C233">
        <f>'Upload Sheet Pull'!C235</f>
        <v>701</v>
      </c>
      <c r="D233" t="str">
        <f>'Upload Sheet Pull'!D235</f>
        <v>035</v>
      </c>
      <c r="F233" t="str">
        <f>IF('Upload Sheet Pull'!E235="","",'Upload Sheet Pull'!E235)</f>
        <v/>
      </c>
      <c r="H233" s="39">
        <f>'Upload Sheet Pull'!J235</f>
        <v>0</v>
      </c>
      <c r="I233" s="39">
        <f>'Upload Sheet Pull'!K235</f>
        <v>0</v>
      </c>
      <c r="J233" s="39">
        <f>'Upload Sheet Pull'!L235</f>
        <v>0</v>
      </c>
      <c r="K233" s="39">
        <f>'Upload Sheet Pull'!M235</f>
        <v>0</v>
      </c>
      <c r="L233" s="39">
        <f>'Upload Sheet Pull'!N235</f>
        <v>0</v>
      </c>
      <c r="M233" s="39">
        <f>'Upload Sheet Pull'!O235</f>
        <v>0</v>
      </c>
      <c r="N233" s="39">
        <f>'Upload Sheet Pull'!P235</f>
        <v>0</v>
      </c>
      <c r="O233" s="39">
        <f>'Upload Sheet Pull'!Q235</f>
        <v>0</v>
      </c>
      <c r="P233" s="39">
        <f>'Upload Sheet Pull'!R235</f>
        <v>0</v>
      </c>
      <c r="Q233" s="39">
        <f>'Upload Sheet Pull'!S235</f>
        <v>0</v>
      </c>
      <c r="R233" s="39">
        <f>'Upload Sheet Pull'!T235</f>
        <v>0</v>
      </c>
      <c r="S233" s="39">
        <f>'Upload Sheet Pull'!U235</f>
        <v>0</v>
      </c>
      <c r="T233" s="39">
        <f t="shared" si="5"/>
        <v>0</v>
      </c>
    </row>
    <row r="234" spans="1:20" x14ac:dyDescent="0.4">
      <c r="A234" t="str">
        <f>'Upload Sheet Pull'!A236</f>
        <v>Budget</v>
      </c>
      <c r="B234" t="str">
        <f>'Upload Sheet Pull'!B236</f>
        <v>7010-000000</v>
      </c>
      <c r="C234">
        <f>'Upload Sheet Pull'!C236</f>
        <v>701</v>
      </c>
      <c r="D234" t="str">
        <f>'Upload Sheet Pull'!D236</f>
        <v>035</v>
      </c>
      <c r="F234" t="str">
        <f>IF('Upload Sheet Pull'!E236="","",'Upload Sheet Pull'!E236)</f>
        <v/>
      </c>
      <c r="H234" s="39">
        <f>'Upload Sheet Pull'!J236</f>
        <v>0</v>
      </c>
      <c r="I234" s="39">
        <f>'Upload Sheet Pull'!K236</f>
        <v>0</v>
      </c>
      <c r="J234" s="39">
        <f>'Upload Sheet Pull'!L236</f>
        <v>0</v>
      </c>
      <c r="K234" s="39">
        <f>'Upload Sheet Pull'!M236</f>
        <v>0</v>
      </c>
      <c r="L234" s="39">
        <f>'Upload Sheet Pull'!N236</f>
        <v>0</v>
      </c>
      <c r="M234" s="39">
        <f>'Upload Sheet Pull'!O236</f>
        <v>0</v>
      </c>
      <c r="N234" s="39">
        <f>'Upload Sheet Pull'!P236</f>
        <v>0</v>
      </c>
      <c r="O234" s="39">
        <f>'Upload Sheet Pull'!Q236</f>
        <v>0</v>
      </c>
      <c r="P234" s="39">
        <f>'Upload Sheet Pull'!R236</f>
        <v>0</v>
      </c>
      <c r="Q234" s="39">
        <f>'Upload Sheet Pull'!S236</f>
        <v>0</v>
      </c>
      <c r="R234" s="39">
        <f>'Upload Sheet Pull'!T236</f>
        <v>0</v>
      </c>
      <c r="S234" s="39">
        <f>'Upload Sheet Pull'!U236</f>
        <v>0</v>
      </c>
      <c r="T234" s="39">
        <f t="shared" si="5"/>
        <v>0</v>
      </c>
    </row>
    <row r="235" spans="1:20" x14ac:dyDescent="0.4">
      <c r="A235" t="str">
        <f>'Upload Sheet Pull'!A237</f>
        <v>Budget</v>
      </c>
      <c r="B235" t="str">
        <f>'Upload Sheet Pull'!B237</f>
        <v>7080-000000</v>
      </c>
      <c r="C235">
        <f>'Upload Sheet Pull'!C237</f>
        <v>701</v>
      </c>
      <c r="D235" t="str">
        <f>'Upload Sheet Pull'!D237</f>
        <v>035</v>
      </c>
      <c r="F235" t="str">
        <f>IF('Upload Sheet Pull'!E237="","",'Upload Sheet Pull'!E237)</f>
        <v/>
      </c>
      <c r="H235" s="39">
        <f>'Upload Sheet Pull'!J237</f>
        <v>0</v>
      </c>
      <c r="I235" s="39">
        <f>'Upload Sheet Pull'!K237</f>
        <v>0</v>
      </c>
      <c r="J235" s="39">
        <f>'Upload Sheet Pull'!L237</f>
        <v>0</v>
      </c>
      <c r="K235" s="39">
        <f>'Upload Sheet Pull'!M237</f>
        <v>0</v>
      </c>
      <c r="L235" s="39">
        <f>'Upload Sheet Pull'!N237</f>
        <v>0</v>
      </c>
      <c r="M235" s="39">
        <f>'Upload Sheet Pull'!O237</f>
        <v>0</v>
      </c>
      <c r="N235" s="39">
        <f>'Upload Sheet Pull'!P237</f>
        <v>0</v>
      </c>
      <c r="O235" s="39">
        <f>'Upload Sheet Pull'!Q237</f>
        <v>0</v>
      </c>
      <c r="P235" s="39">
        <f>'Upload Sheet Pull'!R237</f>
        <v>0</v>
      </c>
      <c r="Q235" s="39">
        <f>'Upload Sheet Pull'!S237</f>
        <v>0</v>
      </c>
      <c r="R235" s="39">
        <f>'Upload Sheet Pull'!T237</f>
        <v>0</v>
      </c>
      <c r="S235" s="39">
        <f>'Upload Sheet Pull'!U237</f>
        <v>0</v>
      </c>
      <c r="T235" s="39">
        <f t="shared" si="5"/>
        <v>0</v>
      </c>
    </row>
    <row r="236" spans="1:20" x14ac:dyDescent="0.4">
      <c r="A236" t="str">
        <f>'Upload Sheet Pull'!A238</f>
        <v>Budget</v>
      </c>
      <c r="B236" t="str">
        <f>'Upload Sheet Pull'!B238</f>
        <v>7082-000000</v>
      </c>
      <c r="C236">
        <f>'Upload Sheet Pull'!C238</f>
        <v>701</v>
      </c>
      <c r="D236" t="str">
        <f>'Upload Sheet Pull'!D238</f>
        <v>035</v>
      </c>
      <c r="F236" t="str">
        <f>IF('Upload Sheet Pull'!E238="","",'Upload Sheet Pull'!E238)</f>
        <v/>
      </c>
      <c r="H236" s="39">
        <f>'Upload Sheet Pull'!J238</f>
        <v>0</v>
      </c>
      <c r="I236" s="39">
        <f>'Upload Sheet Pull'!K238</f>
        <v>0</v>
      </c>
      <c r="J236" s="39">
        <f>'Upload Sheet Pull'!L238</f>
        <v>0</v>
      </c>
      <c r="K236" s="39">
        <f>'Upload Sheet Pull'!M238</f>
        <v>0</v>
      </c>
      <c r="L236" s="39">
        <f>'Upload Sheet Pull'!N238</f>
        <v>0</v>
      </c>
      <c r="M236" s="39">
        <f>'Upload Sheet Pull'!O238</f>
        <v>0</v>
      </c>
      <c r="N236" s="39">
        <f>'Upload Sheet Pull'!P238</f>
        <v>0</v>
      </c>
      <c r="O236" s="39">
        <f>'Upload Sheet Pull'!Q238</f>
        <v>0</v>
      </c>
      <c r="P236" s="39">
        <f>'Upload Sheet Pull'!R238</f>
        <v>0</v>
      </c>
      <c r="Q236" s="39">
        <f>'Upload Sheet Pull'!S238</f>
        <v>0</v>
      </c>
      <c r="R236" s="39">
        <f>'Upload Sheet Pull'!T238</f>
        <v>1000</v>
      </c>
      <c r="S236" s="39">
        <f>'Upload Sheet Pull'!U238</f>
        <v>0</v>
      </c>
      <c r="T236" s="39">
        <f t="shared" si="5"/>
        <v>1000</v>
      </c>
    </row>
    <row r="237" spans="1:20" x14ac:dyDescent="0.4">
      <c r="A237" t="str">
        <f>'Upload Sheet Pull'!A239</f>
        <v>Budget</v>
      </c>
      <c r="B237" t="str">
        <f>'Upload Sheet Pull'!B239</f>
        <v/>
      </c>
      <c r="C237">
        <f>'Upload Sheet Pull'!C239</f>
        <v>701</v>
      </c>
      <c r="D237" t="str">
        <f>'Upload Sheet Pull'!D239</f>
        <v>035</v>
      </c>
      <c r="F237" t="str">
        <f>IF('Upload Sheet Pull'!E239="","",'Upload Sheet Pull'!E239)</f>
        <v/>
      </c>
      <c r="H237" s="39">
        <f>'Upload Sheet Pull'!J239</f>
        <v>0</v>
      </c>
      <c r="I237" s="39">
        <f>'Upload Sheet Pull'!K239</f>
        <v>0</v>
      </c>
      <c r="J237" s="39">
        <f>'Upload Sheet Pull'!L239</f>
        <v>0</v>
      </c>
      <c r="K237" s="39">
        <f>'Upload Sheet Pull'!M239</f>
        <v>0</v>
      </c>
      <c r="L237" s="39">
        <f>'Upload Sheet Pull'!N239</f>
        <v>0</v>
      </c>
      <c r="M237" s="39">
        <f>'Upload Sheet Pull'!O239</f>
        <v>0</v>
      </c>
      <c r="N237" s="39">
        <f>'Upload Sheet Pull'!P239</f>
        <v>0</v>
      </c>
      <c r="O237" s="39">
        <f>'Upload Sheet Pull'!Q239</f>
        <v>0</v>
      </c>
      <c r="P237" s="39">
        <f>'Upload Sheet Pull'!R239</f>
        <v>0</v>
      </c>
      <c r="Q237" s="39">
        <f>'Upload Sheet Pull'!S239</f>
        <v>0</v>
      </c>
      <c r="R237" s="39">
        <f>'Upload Sheet Pull'!T239</f>
        <v>0</v>
      </c>
      <c r="S237" s="39">
        <f>'Upload Sheet Pull'!U239</f>
        <v>0</v>
      </c>
      <c r="T237" s="39">
        <f t="shared" si="5"/>
        <v>0</v>
      </c>
    </row>
    <row r="238" spans="1:20" x14ac:dyDescent="0.4">
      <c r="A238" t="str">
        <f>'Upload Sheet Pull'!A240</f>
        <v>Budget</v>
      </c>
      <c r="B238" t="str">
        <f>'Upload Sheet Pull'!B240</f>
        <v/>
      </c>
      <c r="C238">
        <f>'Upload Sheet Pull'!C240</f>
        <v>701</v>
      </c>
      <c r="D238" t="str">
        <f>'Upload Sheet Pull'!D240</f>
        <v>035</v>
      </c>
      <c r="F238" t="str">
        <f>IF('Upload Sheet Pull'!E240="","",'Upload Sheet Pull'!E240)</f>
        <v/>
      </c>
      <c r="H238" s="39">
        <f>'Upload Sheet Pull'!J240</f>
        <v>0</v>
      </c>
      <c r="I238" s="39">
        <f>'Upload Sheet Pull'!K240</f>
        <v>0</v>
      </c>
      <c r="J238" s="39">
        <f>'Upload Sheet Pull'!L240</f>
        <v>0</v>
      </c>
      <c r="K238" s="39">
        <f>'Upload Sheet Pull'!M240</f>
        <v>0</v>
      </c>
      <c r="L238" s="39">
        <f>'Upload Sheet Pull'!N240</f>
        <v>0</v>
      </c>
      <c r="M238" s="39">
        <f>'Upload Sheet Pull'!O240</f>
        <v>0</v>
      </c>
      <c r="N238" s="39">
        <f>'Upload Sheet Pull'!P240</f>
        <v>0</v>
      </c>
      <c r="O238" s="39">
        <f>'Upload Sheet Pull'!Q240</f>
        <v>0</v>
      </c>
      <c r="P238" s="39">
        <f>'Upload Sheet Pull'!R240</f>
        <v>0</v>
      </c>
      <c r="Q238" s="39">
        <f>'Upload Sheet Pull'!S240</f>
        <v>0</v>
      </c>
      <c r="R238" s="39">
        <f>'Upload Sheet Pull'!T240</f>
        <v>0</v>
      </c>
      <c r="S238" s="39">
        <f>'Upload Sheet Pull'!U240</f>
        <v>0</v>
      </c>
      <c r="T238" s="39">
        <f t="shared" si="5"/>
        <v>0</v>
      </c>
    </row>
    <row r="239" spans="1:20" x14ac:dyDescent="0.4">
      <c r="A239" t="str">
        <f>'Upload Sheet Pull'!A241</f>
        <v>Budget</v>
      </c>
      <c r="B239" t="str">
        <f>'Upload Sheet Pull'!B241</f>
        <v/>
      </c>
      <c r="C239">
        <f>'Upload Sheet Pull'!C241</f>
        <v>701</v>
      </c>
      <c r="D239" t="str">
        <f>'Upload Sheet Pull'!D241</f>
        <v>035</v>
      </c>
      <c r="F239" t="str">
        <f>IF('Upload Sheet Pull'!E241="","",'Upload Sheet Pull'!E241)</f>
        <v/>
      </c>
      <c r="H239" s="39">
        <f>'Upload Sheet Pull'!J241</f>
        <v>0</v>
      </c>
      <c r="I239" s="39">
        <f>'Upload Sheet Pull'!K241</f>
        <v>0</v>
      </c>
      <c r="J239" s="39">
        <f>'Upload Sheet Pull'!L241</f>
        <v>0</v>
      </c>
      <c r="K239" s="39">
        <f>'Upload Sheet Pull'!M241</f>
        <v>0</v>
      </c>
      <c r="L239" s="39">
        <f>'Upload Sheet Pull'!N241</f>
        <v>0</v>
      </c>
      <c r="M239" s="39">
        <f>'Upload Sheet Pull'!O241</f>
        <v>0</v>
      </c>
      <c r="N239" s="39">
        <f>'Upload Sheet Pull'!P241</f>
        <v>0</v>
      </c>
      <c r="O239" s="39">
        <f>'Upload Sheet Pull'!Q241</f>
        <v>0</v>
      </c>
      <c r="P239" s="39">
        <f>'Upload Sheet Pull'!R241</f>
        <v>0</v>
      </c>
      <c r="Q239" s="39">
        <f>'Upload Sheet Pull'!S241</f>
        <v>0</v>
      </c>
      <c r="R239" s="39">
        <f>'Upload Sheet Pull'!T241</f>
        <v>0</v>
      </c>
      <c r="S239" s="39">
        <f>'Upload Sheet Pull'!U241</f>
        <v>0</v>
      </c>
      <c r="T239" s="39">
        <f t="shared" si="5"/>
        <v>0</v>
      </c>
    </row>
    <row r="240" spans="1:20" x14ac:dyDescent="0.4">
      <c r="A240" t="str">
        <f>'Upload Sheet Pull'!A242</f>
        <v>Budget</v>
      </c>
      <c r="B240" t="str">
        <f>'Upload Sheet Pull'!B242</f>
        <v/>
      </c>
      <c r="C240">
        <f>'Upload Sheet Pull'!C242</f>
        <v>701</v>
      </c>
      <c r="D240" t="str">
        <f>'Upload Sheet Pull'!D242</f>
        <v>035</v>
      </c>
      <c r="F240" t="str">
        <f>IF('Upload Sheet Pull'!E242="","",'Upload Sheet Pull'!E242)</f>
        <v/>
      </c>
      <c r="H240" s="39">
        <f>'Upload Sheet Pull'!J242</f>
        <v>0</v>
      </c>
      <c r="I240" s="39">
        <f>'Upload Sheet Pull'!K242</f>
        <v>0</v>
      </c>
      <c r="J240" s="39">
        <f>'Upload Sheet Pull'!L242</f>
        <v>0</v>
      </c>
      <c r="K240" s="39">
        <f>'Upload Sheet Pull'!M242</f>
        <v>0</v>
      </c>
      <c r="L240" s="39">
        <f>'Upload Sheet Pull'!N242</f>
        <v>0</v>
      </c>
      <c r="M240" s="39">
        <f>'Upload Sheet Pull'!O242</f>
        <v>0</v>
      </c>
      <c r="N240" s="39">
        <f>'Upload Sheet Pull'!P242</f>
        <v>0</v>
      </c>
      <c r="O240" s="39">
        <f>'Upload Sheet Pull'!Q242</f>
        <v>0</v>
      </c>
      <c r="P240" s="39">
        <f>'Upload Sheet Pull'!R242</f>
        <v>0</v>
      </c>
      <c r="Q240" s="39">
        <f>'Upload Sheet Pull'!S242</f>
        <v>0</v>
      </c>
      <c r="R240" s="39">
        <f>'Upload Sheet Pull'!T242</f>
        <v>0</v>
      </c>
      <c r="S240" s="39">
        <f>'Upload Sheet Pull'!U242</f>
        <v>0</v>
      </c>
      <c r="T240" s="39">
        <f t="shared" si="5"/>
        <v>0</v>
      </c>
    </row>
    <row r="241" spans="1:20" x14ac:dyDescent="0.4">
      <c r="A241" t="str">
        <f>'Upload Sheet Pull'!A243</f>
        <v>Budget</v>
      </c>
      <c r="B241" t="str">
        <f>'Upload Sheet Pull'!B243</f>
        <v>7006-000000</v>
      </c>
      <c r="C241">
        <f>'Upload Sheet Pull'!C243</f>
        <v>702</v>
      </c>
      <c r="D241" t="str">
        <f>'Upload Sheet Pull'!D243</f>
        <v>035</v>
      </c>
      <c r="F241" t="str">
        <f>IF('Upload Sheet Pull'!E243="","",'Upload Sheet Pull'!E243)</f>
        <v/>
      </c>
      <c r="H241" s="39">
        <f>'Upload Sheet Pull'!J243</f>
        <v>0</v>
      </c>
      <c r="I241" s="39">
        <f>'Upload Sheet Pull'!K243</f>
        <v>0</v>
      </c>
      <c r="J241" s="39">
        <f>'Upload Sheet Pull'!L243</f>
        <v>0</v>
      </c>
      <c r="K241" s="39">
        <f>'Upload Sheet Pull'!M243</f>
        <v>0</v>
      </c>
      <c r="L241" s="39">
        <f>'Upload Sheet Pull'!N243</f>
        <v>0</v>
      </c>
      <c r="M241" s="39">
        <f>'Upload Sheet Pull'!O243</f>
        <v>0</v>
      </c>
      <c r="N241" s="39">
        <f>'Upload Sheet Pull'!P243</f>
        <v>0</v>
      </c>
      <c r="O241" s="39">
        <f>'Upload Sheet Pull'!Q243</f>
        <v>0</v>
      </c>
      <c r="P241" s="39">
        <f>'Upload Sheet Pull'!R243</f>
        <v>0</v>
      </c>
      <c r="Q241" s="39">
        <f>'Upload Sheet Pull'!S243</f>
        <v>0</v>
      </c>
      <c r="R241" s="39">
        <f>'Upload Sheet Pull'!T243</f>
        <v>500</v>
      </c>
      <c r="S241" s="39">
        <f>'Upload Sheet Pull'!U243</f>
        <v>0</v>
      </c>
      <c r="T241" s="39">
        <f t="shared" si="5"/>
        <v>500</v>
      </c>
    </row>
    <row r="242" spans="1:20" x14ac:dyDescent="0.4">
      <c r="A242" t="str">
        <f>'Upload Sheet Pull'!A244</f>
        <v>Budget</v>
      </c>
      <c r="B242" t="str">
        <f>'Upload Sheet Pull'!B244</f>
        <v>7010-000000</v>
      </c>
      <c r="C242">
        <f>'Upload Sheet Pull'!C244</f>
        <v>702</v>
      </c>
      <c r="D242" t="str">
        <f>'Upload Sheet Pull'!D244</f>
        <v>035</v>
      </c>
      <c r="F242" t="str">
        <f>IF('Upload Sheet Pull'!E244="","",'Upload Sheet Pull'!E244)</f>
        <v/>
      </c>
      <c r="H242" s="39">
        <f>'Upload Sheet Pull'!J244</f>
        <v>0</v>
      </c>
      <c r="I242" s="39">
        <f>'Upload Sheet Pull'!K244</f>
        <v>0</v>
      </c>
      <c r="J242" s="39">
        <f>'Upload Sheet Pull'!L244</f>
        <v>0</v>
      </c>
      <c r="K242" s="39">
        <f>'Upload Sheet Pull'!M244</f>
        <v>0</v>
      </c>
      <c r="L242" s="39">
        <f>'Upload Sheet Pull'!N244</f>
        <v>0</v>
      </c>
      <c r="M242" s="39">
        <f>'Upload Sheet Pull'!O244</f>
        <v>0</v>
      </c>
      <c r="N242" s="39">
        <f>'Upload Sheet Pull'!P244</f>
        <v>0</v>
      </c>
      <c r="O242" s="39">
        <f>'Upload Sheet Pull'!Q244</f>
        <v>0</v>
      </c>
      <c r="P242" s="39">
        <f>'Upload Sheet Pull'!R244</f>
        <v>0</v>
      </c>
      <c r="Q242" s="39">
        <f>'Upload Sheet Pull'!S244</f>
        <v>0</v>
      </c>
      <c r="R242" s="39">
        <f>'Upload Sheet Pull'!T244</f>
        <v>0</v>
      </c>
      <c r="S242" s="39">
        <f>'Upload Sheet Pull'!U244</f>
        <v>0</v>
      </c>
      <c r="T242" s="39">
        <f t="shared" si="5"/>
        <v>0</v>
      </c>
    </row>
    <row r="243" spans="1:20" x14ac:dyDescent="0.4">
      <c r="A243" t="str">
        <f>'Upload Sheet Pull'!A245</f>
        <v>Budget</v>
      </c>
      <c r="B243" t="str">
        <f>'Upload Sheet Pull'!B245</f>
        <v>7014-000000</v>
      </c>
      <c r="C243">
        <f>'Upload Sheet Pull'!C245</f>
        <v>702</v>
      </c>
      <c r="D243" t="str">
        <f>'Upload Sheet Pull'!D245</f>
        <v>035</v>
      </c>
      <c r="F243" t="str">
        <f>IF('Upload Sheet Pull'!E245="","",'Upload Sheet Pull'!E245)</f>
        <v/>
      </c>
      <c r="H243" s="39">
        <f>'Upload Sheet Pull'!J245</f>
        <v>0</v>
      </c>
      <c r="I243" s="39">
        <f>'Upload Sheet Pull'!K245</f>
        <v>0</v>
      </c>
      <c r="J243" s="39">
        <f>'Upload Sheet Pull'!L245</f>
        <v>0</v>
      </c>
      <c r="K243" s="39">
        <f>'Upload Sheet Pull'!M245</f>
        <v>0</v>
      </c>
      <c r="L243" s="39">
        <f>'Upload Sheet Pull'!N245</f>
        <v>0</v>
      </c>
      <c r="M243" s="39">
        <f>'Upload Sheet Pull'!O245</f>
        <v>0</v>
      </c>
      <c r="N243" s="39">
        <f>'Upload Sheet Pull'!P245</f>
        <v>0</v>
      </c>
      <c r="O243" s="39">
        <f>'Upload Sheet Pull'!Q245</f>
        <v>0</v>
      </c>
      <c r="P243" s="39">
        <f>'Upload Sheet Pull'!R245</f>
        <v>0</v>
      </c>
      <c r="Q243" s="39">
        <f>'Upload Sheet Pull'!S245</f>
        <v>0</v>
      </c>
      <c r="R243" s="39">
        <f>'Upload Sheet Pull'!T245</f>
        <v>0</v>
      </c>
      <c r="S243" s="39">
        <f>'Upload Sheet Pull'!U245</f>
        <v>0</v>
      </c>
      <c r="T243" s="39">
        <f t="shared" si="5"/>
        <v>0</v>
      </c>
    </row>
    <row r="244" spans="1:20" x14ac:dyDescent="0.4">
      <c r="A244" t="str">
        <f>'Upload Sheet Pull'!A246</f>
        <v>Budget</v>
      </c>
      <c r="B244" t="str">
        <f>'Upload Sheet Pull'!B246</f>
        <v>7042-000000</v>
      </c>
      <c r="C244">
        <f>'Upload Sheet Pull'!C246</f>
        <v>702</v>
      </c>
      <c r="D244" t="str">
        <f>'Upload Sheet Pull'!D246</f>
        <v>035</v>
      </c>
      <c r="F244" t="str">
        <f>IF('Upload Sheet Pull'!E246="","",'Upload Sheet Pull'!E246)</f>
        <v/>
      </c>
      <c r="H244" s="39">
        <f>'Upload Sheet Pull'!J246</f>
        <v>0</v>
      </c>
      <c r="I244" s="39">
        <f>'Upload Sheet Pull'!K246</f>
        <v>0</v>
      </c>
      <c r="J244" s="39">
        <f>'Upload Sheet Pull'!L246</f>
        <v>0</v>
      </c>
      <c r="K244" s="39">
        <f>'Upload Sheet Pull'!M246</f>
        <v>0</v>
      </c>
      <c r="L244" s="39">
        <f>'Upload Sheet Pull'!N246</f>
        <v>0</v>
      </c>
      <c r="M244" s="39">
        <f>'Upload Sheet Pull'!O246</f>
        <v>0</v>
      </c>
      <c r="N244" s="39">
        <f>'Upload Sheet Pull'!P246</f>
        <v>0</v>
      </c>
      <c r="O244" s="39">
        <f>'Upload Sheet Pull'!Q246</f>
        <v>0</v>
      </c>
      <c r="P244" s="39">
        <f>'Upload Sheet Pull'!R246</f>
        <v>0</v>
      </c>
      <c r="Q244" s="39">
        <f>'Upload Sheet Pull'!S246</f>
        <v>0</v>
      </c>
      <c r="R244" s="39">
        <f>'Upload Sheet Pull'!T246</f>
        <v>0</v>
      </c>
      <c r="S244" s="39">
        <f>'Upload Sheet Pull'!U246</f>
        <v>0</v>
      </c>
      <c r="T244" s="39">
        <f t="shared" si="5"/>
        <v>0</v>
      </c>
    </row>
    <row r="245" spans="1:20" x14ac:dyDescent="0.4">
      <c r="A245" t="str">
        <f>'Upload Sheet Pull'!A247</f>
        <v>Budget</v>
      </c>
      <c r="B245" t="str">
        <f>'Upload Sheet Pull'!B247</f>
        <v/>
      </c>
      <c r="C245">
        <f>'Upload Sheet Pull'!C247</f>
        <v>702</v>
      </c>
      <c r="D245" t="str">
        <f>'Upload Sheet Pull'!D247</f>
        <v>035</v>
      </c>
      <c r="F245" t="str">
        <f>IF('Upload Sheet Pull'!E247="","",'Upload Sheet Pull'!E247)</f>
        <v/>
      </c>
      <c r="H245" s="39">
        <f>'Upload Sheet Pull'!J247</f>
        <v>0</v>
      </c>
      <c r="I245" s="39">
        <f>'Upload Sheet Pull'!K247</f>
        <v>0</v>
      </c>
      <c r="J245" s="39">
        <f>'Upload Sheet Pull'!L247</f>
        <v>0</v>
      </c>
      <c r="K245" s="39">
        <f>'Upload Sheet Pull'!M247</f>
        <v>0</v>
      </c>
      <c r="L245" s="39">
        <f>'Upload Sheet Pull'!N247</f>
        <v>0</v>
      </c>
      <c r="M245" s="39">
        <f>'Upload Sheet Pull'!O247</f>
        <v>0</v>
      </c>
      <c r="N245" s="39">
        <f>'Upload Sheet Pull'!P247</f>
        <v>0</v>
      </c>
      <c r="O245" s="39">
        <f>'Upload Sheet Pull'!Q247</f>
        <v>0</v>
      </c>
      <c r="P245" s="39">
        <f>'Upload Sheet Pull'!R247</f>
        <v>0</v>
      </c>
      <c r="Q245" s="39">
        <f>'Upload Sheet Pull'!S247</f>
        <v>0</v>
      </c>
      <c r="R245" s="39">
        <f>'Upload Sheet Pull'!T247</f>
        <v>0</v>
      </c>
      <c r="S245" s="39">
        <f>'Upload Sheet Pull'!U247</f>
        <v>0</v>
      </c>
      <c r="T245" s="39">
        <f t="shared" si="5"/>
        <v>0</v>
      </c>
    </row>
    <row r="246" spans="1:20" x14ac:dyDescent="0.4">
      <c r="A246" t="str">
        <f>'Upload Sheet Pull'!A248</f>
        <v>Budget</v>
      </c>
      <c r="B246" t="str">
        <f>'Upload Sheet Pull'!B248</f>
        <v/>
      </c>
      <c r="C246">
        <f>'Upload Sheet Pull'!C248</f>
        <v>702</v>
      </c>
      <c r="D246" t="str">
        <f>'Upload Sheet Pull'!D248</f>
        <v>035</v>
      </c>
      <c r="F246" t="str">
        <f>IF('Upload Sheet Pull'!E248="","",'Upload Sheet Pull'!E248)</f>
        <v/>
      </c>
      <c r="H246" s="39">
        <f>'Upload Sheet Pull'!J248</f>
        <v>0</v>
      </c>
      <c r="I246" s="39">
        <f>'Upload Sheet Pull'!K248</f>
        <v>0</v>
      </c>
      <c r="J246" s="39">
        <f>'Upload Sheet Pull'!L248</f>
        <v>0</v>
      </c>
      <c r="K246" s="39">
        <f>'Upload Sheet Pull'!M248</f>
        <v>0</v>
      </c>
      <c r="L246" s="39">
        <f>'Upload Sheet Pull'!N248</f>
        <v>0</v>
      </c>
      <c r="M246" s="39">
        <f>'Upload Sheet Pull'!O248</f>
        <v>0</v>
      </c>
      <c r="N246" s="39">
        <f>'Upload Sheet Pull'!P248</f>
        <v>0</v>
      </c>
      <c r="O246" s="39">
        <f>'Upload Sheet Pull'!Q248</f>
        <v>0</v>
      </c>
      <c r="P246" s="39">
        <f>'Upload Sheet Pull'!R248</f>
        <v>0</v>
      </c>
      <c r="Q246" s="39">
        <f>'Upload Sheet Pull'!S248</f>
        <v>0</v>
      </c>
      <c r="R246" s="39">
        <f>'Upload Sheet Pull'!T248</f>
        <v>0</v>
      </c>
      <c r="S246" s="39">
        <f>'Upload Sheet Pull'!U248</f>
        <v>0</v>
      </c>
      <c r="T246" s="39">
        <f t="shared" si="5"/>
        <v>0</v>
      </c>
    </row>
    <row r="247" spans="1:20" x14ac:dyDescent="0.4">
      <c r="A247" t="str">
        <f>'Upload Sheet Pull'!A249</f>
        <v>Budget</v>
      </c>
      <c r="B247" t="str">
        <f>'Upload Sheet Pull'!B249</f>
        <v/>
      </c>
      <c r="C247">
        <f>'Upload Sheet Pull'!C249</f>
        <v>702</v>
      </c>
      <c r="D247" t="str">
        <f>'Upload Sheet Pull'!D249</f>
        <v>035</v>
      </c>
      <c r="F247" t="str">
        <f>IF('Upload Sheet Pull'!E249="","",'Upload Sheet Pull'!E249)</f>
        <v/>
      </c>
      <c r="H247" s="39">
        <f>'Upload Sheet Pull'!J249</f>
        <v>0</v>
      </c>
      <c r="I247" s="39">
        <f>'Upload Sheet Pull'!K249</f>
        <v>0</v>
      </c>
      <c r="J247" s="39">
        <f>'Upload Sheet Pull'!L249</f>
        <v>0</v>
      </c>
      <c r="K247" s="39">
        <f>'Upload Sheet Pull'!M249</f>
        <v>0</v>
      </c>
      <c r="L247" s="39">
        <f>'Upload Sheet Pull'!N249</f>
        <v>0</v>
      </c>
      <c r="M247" s="39">
        <f>'Upload Sheet Pull'!O249</f>
        <v>0</v>
      </c>
      <c r="N247" s="39">
        <f>'Upload Sheet Pull'!P249</f>
        <v>0</v>
      </c>
      <c r="O247" s="39">
        <f>'Upload Sheet Pull'!Q249</f>
        <v>0</v>
      </c>
      <c r="P247" s="39">
        <f>'Upload Sheet Pull'!R249</f>
        <v>0</v>
      </c>
      <c r="Q247" s="39">
        <f>'Upload Sheet Pull'!S249</f>
        <v>0</v>
      </c>
      <c r="R247" s="39">
        <f>'Upload Sheet Pull'!T249</f>
        <v>0</v>
      </c>
      <c r="S247" s="39">
        <f>'Upload Sheet Pull'!U249</f>
        <v>0</v>
      </c>
      <c r="T247" s="39">
        <f t="shared" si="5"/>
        <v>0</v>
      </c>
    </row>
    <row r="248" spans="1:20" x14ac:dyDescent="0.4">
      <c r="A248" t="str">
        <f>'Upload Sheet Pull'!A250</f>
        <v>Budget</v>
      </c>
      <c r="B248" t="str">
        <f>'Upload Sheet Pull'!B250</f>
        <v/>
      </c>
      <c r="C248">
        <f>'Upload Sheet Pull'!C250</f>
        <v>702</v>
      </c>
      <c r="D248" t="str">
        <f>'Upload Sheet Pull'!D250</f>
        <v>035</v>
      </c>
      <c r="F248" t="str">
        <f>IF('Upload Sheet Pull'!E250="","",'Upload Sheet Pull'!E250)</f>
        <v/>
      </c>
      <c r="H248" s="39">
        <f>'Upload Sheet Pull'!J250</f>
        <v>0</v>
      </c>
      <c r="I248" s="39">
        <f>'Upload Sheet Pull'!K250</f>
        <v>0</v>
      </c>
      <c r="J248" s="39">
        <f>'Upload Sheet Pull'!L250</f>
        <v>0</v>
      </c>
      <c r="K248" s="39">
        <f>'Upload Sheet Pull'!M250</f>
        <v>0</v>
      </c>
      <c r="L248" s="39">
        <f>'Upload Sheet Pull'!N250</f>
        <v>0</v>
      </c>
      <c r="M248" s="39">
        <f>'Upload Sheet Pull'!O250</f>
        <v>0</v>
      </c>
      <c r="N248" s="39">
        <f>'Upload Sheet Pull'!P250</f>
        <v>0</v>
      </c>
      <c r="O248" s="39">
        <f>'Upload Sheet Pull'!Q250</f>
        <v>0</v>
      </c>
      <c r="P248" s="39">
        <f>'Upload Sheet Pull'!R250</f>
        <v>0</v>
      </c>
      <c r="Q248" s="39">
        <f>'Upload Sheet Pull'!S250</f>
        <v>0</v>
      </c>
      <c r="R248" s="39">
        <f>'Upload Sheet Pull'!T250</f>
        <v>0</v>
      </c>
      <c r="S248" s="39">
        <f>'Upload Sheet Pull'!U250</f>
        <v>0</v>
      </c>
      <c r="T248" s="39">
        <f t="shared" si="5"/>
        <v>0</v>
      </c>
    </row>
    <row r="249" spans="1:20" x14ac:dyDescent="0.4">
      <c r="A249" t="str">
        <f>'Upload Sheet Pull'!A251</f>
        <v>Budget</v>
      </c>
      <c r="B249" t="str">
        <f>'Upload Sheet Pull'!B251</f>
        <v>7004-000000</v>
      </c>
      <c r="C249">
        <f>'Upload Sheet Pull'!C251</f>
        <v>703</v>
      </c>
      <c r="D249" t="str">
        <f>'Upload Sheet Pull'!D251</f>
        <v>035</v>
      </c>
      <c r="F249" t="str">
        <f>IF('Upload Sheet Pull'!E251="","",'Upload Sheet Pull'!E251)</f>
        <v/>
      </c>
      <c r="H249" s="39">
        <f>'Upload Sheet Pull'!J251</f>
        <v>0</v>
      </c>
      <c r="I249" s="39">
        <f>'Upload Sheet Pull'!K251</f>
        <v>0</v>
      </c>
      <c r="J249" s="39">
        <f>'Upload Sheet Pull'!L251</f>
        <v>0</v>
      </c>
      <c r="K249" s="39">
        <f>'Upload Sheet Pull'!M251</f>
        <v>0</v>
      </c>
      <c r="L249" s="39">
        <f>'Upload Sheet Pull'!N251</f>
        <v>0</v>
      </c>
      <c r="M249" s="39">
        <f>'Upload Sheet Pull'!O251</f>
        <v>0</v>
      </c>
      <c r="N249" s="39">
        <f>'Upload Sheet Pull'!P251</f>
        <v>0</v>
      </c>
      <c r="O249" s="39">
        <f>'Upload Sheet Pull'!Q251</f>
        <v>0</v>
      </c>
      <c r="P249" s="39">
        <f>'Upload Sheet Pull'!R251</f>
        <v>0</v>
      </c>
      <c r="Q249" s="39">
        <f>'Upload Sheet Pull'!S251</f>
        <v>0</v>
      </c>
      <c r="R249" s="39">
        <f>'Upload Sheet Pull'!T251</f>
        <v>0</v>
      </c>
      <c r="S249" s="39">
        <f>'Upload Sheet Pull'!U251</f>
        <v>360</v>
      </c>
      <c r="T249" s="39">
        <f t="shared" si="5"/>
        <v>360</v>
      </c>
    </row>
    <row r="250" spans="1:20" x14ac:dyDescent="0.4">
      <c r="A250" t="str">
        <f>'Upload Sheet Pull'!A252</f>
        <v>Budget</v>
      </c>
      <c r="B250" t="str">
        <f>'Upload Sheet Pull'!B252</f>
        <v>7006-000000</v>
      </c>
      <c r="C250">
        <f>'Upload Sheet Pull'!C252</f>
        <v>703</v>
      </c>
      <c r="D250" t="str">
        <f>'Upload Sheet Pull'!D252</f>
        <v>035</v>
      </c>
      <c r="F250" t="str">
        <f>IF('Upload Sheet Pull'!E252="","",'Upload Sheet Pull'!E252)</f>
        <v/>
      </c>
      <c r="H250" s="39">
        <f>'Upload Sheet Pull'!J252</f>
        <v>0</v>
      </c>
      <c r="I250" s="39">
        <f>'Upload Sheet Pull'!K252</f>
        <v>300</v>
      </c>
      <c r="J250" s="39">
        <f>'Upload Sheet Pull'!L252</f>
        <v>0</v>
      </c>
      <c r="K250" s="39">
        <f>'Upload Sheet Pull'!M252</f>
        <v>0</v>
      </c>
      <c r="L250" s="39">
        <f>'Upload Sheet Pull'!N252</f>
        <v>0</v>
      </c>
      <c r="M250" s="39">
        <f>'Upload Sheet Pull'!O252</f>
        <v>0</v>
      </c>
      <c r="N250" s="39">
        <f>'Upload Sheet Pull'!P252</f>
        <v>0</v>
      </c>
      <c r="O250" s="39">
        <f>'Upload Sheet Pull'!Q252</f>
        <v>0</v>
      </c>
      <c r="P250" s="39">
        <f>'Upload Sheet Pull'!R252</f>
        <v>0</v>
      </c>
      <c r="Q250" s="39">
        <f>'Upload Sheet Pull'!S252</f>
        <v>0</v>
      </c>
      <c r="R250" s="39">
        <f>'Upload Sheet Pull'!T252</f>
        <v>0</v>
      </c>
      <c r="S250" s="39">
        <f>'Upload Sheet Pull'!U252</f>
        <v>0</v>
      </c>
      <c r="T250" s="39">
        <f t="shared" si="5"/>
        <v>300</v>
      </c>
    </row>
    <row r="251" spans="1:20" x14ac:dyDescent="0.4">
      <c r="A251" t="str">
        <f>'Upload Sheet Pull'!A253</f>
        <v>Budget</v>
      </c>
      <c r="B251" t="str">
        <f>'Upload Sheet Pull'!B253</f>
        <v>7012-000000</v>
      </c>
      <c r="C251">
        <f>'Upload Sheet Pull'!C253</f>
        <v>703</v>
      </c>
      <c r="D251" t="str">
        <f>'Upload Sheet Pull'!D253</f>
        <v>035</v>
      </c>
      <c r="F251" t="str">
        <f>IF('Upload Sheet Pull'!E253="","",'Upload Sheet Pull'!E253)</f>
        <v/>
      </c>
      <c r="H251" s="39">
        <f>'Upload Sheet Pull'!J253</f>
        <v>0</v>
      </c>
      <c r="I251" s="39">
        <f>'Upload Sheet Pull'!K253</f>
        <v>0</v>
      </c>
      <c r="J251" s="39">
        <f>'Upload Sheet Pull'!L253</f>
        <v>0</v>
      </c>
      <c r="K251" s="39">
        <f>'Upload Sheet Pull'!M253</f>
        <v>0</v>
      </c>
      <c r="L251" s="39">
        <f>'Upload Sheet Pull'!N253</f>
        <v>0</v>
      </c>
      <c r="M251" s="39">
        <f>'Upload Sheet Pull'!O253</f>
        <v>0</v>
      </c>
      <c r="N251" s="39">
        <f>'Upload Sheet Pull'!P253</f>
        <v>0</v>
      </c>
      <c r="O251" s="39">
        <f>'Upload Sheet Pull'!Q253</f>
        <v>0</v>
      </c>
      <c r="P251" s="39">
        <f>'Upload Sheet Pull'!R253</f>
        <v>0</v>
      </c>
      <c r="Q251" s="39">
        <f>'Upload Sheet Pull'!S253</f>
        <v>0</v>
      </c>
      <c r="R251" s="39">
        <f>'Upload Sheet Pull'!T253</f>
        <v>0</v>
      </c>
      <c r="S251" s="39">
        <f>'Upload Sheet Pull'!U253</f>
        <v>0</v>
      </c>
      <c r="T251" s="39">
        <f t="shared" si="5"/>
        <v>0</v>
      </c>
    </row>
    <row r="252" spans="1:20" x14ac:dyDescent="0.4">
      <c r="A252" t="str">
        <f>'Upload Sheet Pull'!A254</f>
        <v>Budget</v>
      </c>
      <c r="B252" t="str">
        <f>'Upload Sheet Pull'!B254</f>
        <v>7014-000000</v>
      </c>
      <c r="C252">
        <f>'Upload Sheet Pull'!C254</f>
        <v>703</v>
      </c>
      <c r="D252" t="str">
        <f>'Upload Sheet Pull'!D254</f>
        <v>035</v>
      </c>
      <c r="F252" t="str">
        <f>IF('Upload Sheet Pull'!E254="","",'Upload Sheet Pull'!E254)</f>
        <v/>
      </c>
      <c r="H252" s="39">
        <f>'Upload Sheet Pull'!J254</f>
        <v>0</v>
      </c>
      <c r="I252" s="39">
        <f>'Upload Sheet Pull'!K254</f>
        <v>0</v>
      </c>
      <c r="J252" s="39">
        <f>'Upload Sheet Pull'!L254</f>
        <v>0</v>
      </c>
      <c r="K252" s="39">
        <f>'Upload Sheet Pull'!M254</f>
        <v>0</v>
      </c>
      <c r="L252" s="39">
        <f>'Upload Sheet Pull'!N254</f>
        <v>0</v>
      </c>
      <c r="M252" s="39">
        <f>'Upload Sheet Pull'!O254</f>
        <v>0</v>
      </c>
      <c r="N252" s="39">
        <f>'Upload Sheet Pull'!P254</f>
        <v>0</v>
      </c>
      <c r="O252" s="39">
        <f>'Upload Sheet Pull'!Q254</f>
        <v>0</v>
      </c>
      <c r="P252" s="39">
        <f>'Upload Sheet Pull'!R254</f>
        <v>0</v>
      </c>
      <c r="Q252" s="39">
        <f>'Upload Sheet Pull'!S254</f>
        <v>0</v>
      </c>
      <c r="R252" s="39">
        <f>'Upload Sheet Pull'!T254</f>
        <v>0</v>
      </c>
      <c r="S252" s="39">
        <f>'Upload Sheet Pull'!U254</f>
        <v>0</v>
      </c>
      <c r="T252" s="39">
        <f t="shared" si="5"/>
        <v>0</v>
      </c>
    </row>
    <row r="253" spans="1:20" x14ac:dyDescent="0.4">
      <c r="A253" t="str">
        <f>'Upload Sheet Pull'!A255</f>
        <v>Budget</v>
      </c>
      <c r="B253" t="str">
        <f>'Upload Sheet Pull'!B255</f>
        <v/>
      </c>
      <c r="C253">
        <f>'Upload Sheet Pull'!C255</f>
        <v>703</v>
      </c>
      <c r="D253" t="str">
        <f>'Upload Sheet Pull'!D255</f>
        <v>035</v>
      </c>
      <c r="F253" t="str">
        <f>IF('Upload Sheet Pull'!E255="","",'Upload Sheet Pull'!E255)</f>
        <v/>
      </c>
      <c r="H253" s="39">
        <f>'Upload Sheet Pull'!J255</f>
        <v>0</v>
      </c>
      <c r="I253" s="39">
        <f>'Upload Sheet Pull'!K255</f>
        <v>0</v>
      </c>
      <c r="J253" s="39">
        <f>'Upload Sheet Pull'!L255</f>
        <v>0</v>
      </c>
      <c r="K253" s="39">
        <f>'Upload Sheet Pull'!M255</f>
        <v>0</v>
      </c>
      <c r="L253" s="39">
        <f>'Upload Sheet Pull'!N255</f>
        <v>0</v>
      </c>
      <c r="M253" s="39">
        <f>'Upload Sheet Pull'!O255</f>
        <v>0</v>
      </c>
      <c r="N253" s="39">
        <f>'Upload Sheet Pull'!P255</f>
        <v>0</v>
      </c>
      <c r="O253" s="39">
        <f>'Upload Sheet Pull'!Q255</f>
        <v>0</v>
      </c>
      <c r="P253" s="39">
        <f>'Upload Sheet Pull'!R255</f>
        <v>0</v>
      </c>
      <c r="Q253" s="39">
        <f>'Upload Sheet Pull'!S255</f>
        <v>0</v>
      </c>
      <c r="R253" s="39">
        <f>'Upload Sheet Pull'!T255</f>
        <v>0</v>
      </c>
      <c r="S253" s="39">
        <f>'Upload Sheet Pull'!U255</f>
        <v>0</v>
      </c>
      <c r="T253" s="39">
        <f t="shared" si="5"/>
        <v>0</v>
      </c>
    </row>
    <row r="254" spans="1:20" x14ac:dyDescent="0.4">
      <c r="A254" t="str">
        <f>'Upload Sheet Pull'!A256</f>
        <v>Budget</v>
      </c>
      <c r="B254" t="str">
        <f>'Upload Sheet Pull'!B256</f>
        <v/>
      </c>
      <c r="C254">
        <f>'Upload Sheet Pull'!C256</f>
        <v>703</v>
      </c>
      <c r="D254" t="str">
        <f>'Upload Sheet Pull'!D256</f>
        <v>035</v>
      </c>
      <c r="F254" t="str">
        <f>IF('Upload Sheet Pull'!E256="","",'Upload Sheet Pull'!E256)</f>
        <v/>
      </c>
      <c r="H254" s="39">
        <f>'Upload Sheet Pull'!J256</f>
        <v>0</v>
      </c>
      <c r="I254" s="39">
        <f>'Upload Sheet Pull'!K256</f>
        <v>0</v>
      </c>
      <c r="J254" s="39">
        <f>'Upload Sheet Pull'!L256</f>
        <v>0</v>
      </c>
      <c r="K254" s="39">
        <f>'Upload Sheet Pull'!M256</f>
        <v>0</v>
      </c>
      <c r="L254" s="39">
        <f>'Upload Sheet Pull'!N256</f>
        <v>0</v>
      </c>
      <c r="M254" s="39">
        <f>'Upload Sheet Pull'!O256</f>
        <v>0</v>
      </c>
      <c r="N254" s="39">
        <f>'Upload Sheet Pull'!P256</f>
        <v>0</v>
      </c>
      <c r="O254" s="39">
        <f>'Upload Sheet Pull'!Q256</f>
        <v>0</v>
      </c>
      <c r="P254" s="39">
        <f>'Upload Sheet Pull'!R256</f>
        <v>0</v>
      </c>
      <c r="Q254" s="39">
        <f>'Upload Sheet Pull'!S256</f>
        <v>0</v>
      </c>
      <c r="R254" s="39">
        <f>'Upload Sheet Pull'!T256</f>
        <v>0</v>
      </c>
      <c r="S254" s="39">
        <f>'Upload Sheet Pull'!U256</f>
        <v>0</v>
      </c>
      <c r="T254" s="39">
        <f t="shared" si="5"/>
        <v>0</v>
      </c>
    </row>
    <row r="255" spans="1:20" x14ac:dyDescent="0.4">
      <c r="A255" t="str">
        <f>'Upload Sheet Pull'!A257</f>
        <v>Budget</v>
      </c>
      <c r="B255" t="str">
        <f>'Upload Sheet Pull'!B257</f>
        <v/>
      </c>
      <c r="C255">
        <f>'Upload Sheet Pull'!C257</f>
        <v>703</v>
      </c>
      <c r="D255" t="str">
        <f>'Upload Sheet Pull'!D257</f>
        <v>035</v>
      </c>
      <c r="F255" t="str">
        <f>IF('Upload Sheet Pull'!E257="","",'Upload Sheet Pull'!E257)</f>
        <v/>
      </c>
      <c r="H255" s="39">
        <f>'Upload Sheet Pull'!J257</f>
        <v>0</v>
      </c>
      <c r="I255" s="39">
        <f>'Upload Sheet Pull'!K257</f>
        <v>0</v>
      </c>
      <c r="J255" s="39">
        <f>'Upload Sheet Pull'!L257</f>
        <v>0</v>
      </c>
      <c r="K255" s="39">
        <f>'Upload Sheet Pull'!M257</f>
        <v>0</v>
      </c>
      <c r="L255" s="39">
        <f>'Upload Sheet Pull'!N257</f>
        <v>0</v>
      </c>
      <c r="M255" s="39">
        <f>'Upload Sheet Pull'!O257</f>
        <v>0</v>
      </c>
      <c r="N255" s="39">
        <f>'Upload Sheet Pull'!P257</f>
        <v>0</v>
      </c>
      <c r="O255" s="39">
        <f>'Upload Sheet Pull'!Q257</f>
        <v>0</v>
      </c>
      <c r="P255" s="39">
        <f>'Upload Sheet Pull'!R257</f>
        <v>0</v>
      </c>
      <c r="Q255" s="39">
        <f>'Upload Sheet Pull'!S257</f>
        <v>0</v>
      </c>
      <c r="R255" s="39">
        <f>'Upload Sheet Pull'!T257</f>
        <v>0</v>
      </c>
      <c r="S255" s="39">
        <f>'Upload Sheet Pull'!U257</f>
        <v>0</v>
      </c>
      <c r="T255" s="39">
        <f t="shared" si="5"/>
        <v>0</v>
      </c>
    </row>
    <row r="256" spans="1:20" x14ac:dyDescent="0.4">
      <c r="A256" t="str">
        <f>'Upload Sheet Pull'!A258</f>
        <v>Budget</v>
      </c>
      <c r="B256" t="str">
        <f>'Upload Sheet Pull'!B258</f>
        <v/>
      </c>
      <c r="C256">
        <f>'Upload Sheet Pull'!C258</f>
        <v>703</v>
      </c>
      <c r="D256" t="str">
        <f>'Upload Sheet Pull'!D258</f>
        <v>035</v>
      </c>
      <c r="F256" t="str">
        <f>IF('Upload Sheet Pull'!E258="","",'Upload Sheet Pull'!E258)</f>
        <v/>
      </c>
      <c r="H256" s="39">
        <f>'Upload Sheet Pull'!J258</f>
        <v>0</v>
      </c>
      <c r="I256" s="39">
        <f>'Upload Sheet Pull'!K258</f>
        <v>0</v>
      </c>
      <c r="J256" s="39">
        <f>'Upload Sheet Pull'!L258</f>
        <v>0</v>
      </c>
      <c r="K256" s="39">
        <f>'Upload Sheet Pull'!M258</f>
        <v>0</v>
      </c>
      <c r="L256" s="39">
        <f>'Upload Sheet Pull'!N258</f>
        <v>0</v>
      </c>
      <c r="M256" s="39">
        <f>'Upload Sheet Pull'!O258</f>
        <v>0</v>
      </c>
      <c r="N256" s="39">
        <f>'Upload Sheet Pull'!P258</f>
        <v>0</v>
      </c>
      <c r="O256" s="39">
        <f>'Upload Sheet Pull'!Q258</f>
        <v>0</v>
      </c>
      <c r="P256" s="39">
        <f>'Upload Sheet Pull'!R258</f>
        <v>0</v>
      </c>
      <c r="Q256" s="39">
        <f>'Upload Sheet Pull'!S258</f>
        <v>0</v>
      </c>
      <c r="R256" s="39">
        <f>'Upload Sheet Pull'!T258</f>
        <v>0</v>
      </c>
      <c r="S256" s="39">
        <f>'Upload Sheet Pull'!U258</f>
        <v>0</v>
      </c>
      <c r="T256" s="39">
        <f t="shared" si="5"/>
        <v>0</v>
      </c>
    </row>
    <row r="257" spans="1:20" x14ac:dyDescent="0.4">
      <c r="A257" t="str">
        <f>'Upload Sheet Pull'!A259</f>
        <v>Budget</v>
      </c>
      <c r="B257" t="str">
        <f>'Upload Sheet Pull'!B259</f>
        <v>7006-000000</v>
      </c>
      <c r="C257">
        <f>'Upload Sheet Pull'!C259</f>
        <v>704</v>
      </c>
      <c r="D257" t="str">
        <f>'Upload Sheet Pull'!D259</f>
        <v>035</v>
      </c>
      <c r="F257" t="str">
        <f>IF('Upload Sheet Pull'!E259="","",'Upload Sheet Pull'!E259)</f>
        <v/>
      </c>
      <c r="H257" s="39">
        <f>'Upload Sheet Pull'!J259</f>
        <v>0</v>
      </c>
      <c r="I257" s="39">
        <f>'Upload Sheet Pull'!K259</f>
        <v>0</v>
      </c>
      <c r="J257" s="39">
        <f>'Upload Sheet Pull'!L259</f>
        <v>0</v>
      </c>
      <c r="K257" s="39">
        <f>'Upload Sheet Pull'!M259</f>
        <v>0</v>
      </c>
      <c r="L257" s="39">
        <f>'Upload Sheet Pull'!N259</f>
        <v>0</v>
      </c>
      <c r="M257" s="39">
        <f>'Upload Sheet Pull'!O259</f>
        <v>0</v>
      </c>
      <c r="N257" s="39">
        <f>'Upload Sheet Pull'!P259</f>
        <v>0</v>
      </c>
      <c r="O257" s="39">
        <f>'Upload Sheet Pull'!Q259</f>
        <v>0</v>
      </c>
      <c r="P257" s="39">
        <f>'Upload Sheet Pull'!R259</f>
        <v>0</v>
      </c>
      <c r="Q257" s="39">
        <f>'Upload Sheet Pull'!S259</f>
        <v>0</v>
      </c>
      <c r="R257" s="39">
        <f>'Upload Sheet Pull'!T259</f>
        <v>0</v>
      </c>
      <c r="S257" s="39">
        <f>'Upload Sheet Pull'!U259</f>
        <v>0</v>
      </c>
      <c r="T257" s="39">
        <f t="shared" si="5"/>
        <v>0</v>
      </c>
    </row>
    <row r="258" spans="1:20" x14ac:dyDescent="0.4">
      <c r="A258" t="str">
        <f>'Upload Sheet Pull'!A260</f>
        <v>Budget</v>
      </c>
      <c r="B258" t="str">
        <f>'Upload Sheet Pull'!B260</f>
        <v>7010-000000</v>
      </c>
      <c r="C258">
        <f>'Upload Sheet Pull'!C260</f>
        <v>704</v>
      </c>
      <c r="D258" t="str">
        <f>'Upload Sheet Pull'!D260</f>
        <v>035</v>
      </c>
      <c r="F258" t="str">
        <f>IF('Upload Sheet Pull'!E260="","",'Upload Sheet Pull'!E260)</f>
        <v/>
      </c>
      <c r="H258" s="39">
        <f>'Upload Sheet Pull'!J260</f>
        <v>0</v>
      </c>
      <c r="I258" s="39">
        <f>'Upload Sheet Pull'!K260</f>
        <v>0</v>
      </c>
      <c r="J258" s="39">
        <f>'Upload Sheet Pull'!L260</f>
        <v>0</v>
      </c>
      <c r="K258" s="39">
        <f>'Upload Sheet Pull'!M260</f>
        <v>0</v>
      </c>
      <c r="L258" s="39">
        <f>'Upload Sheet Pull'!N260</f>
        <v>0</v>
      </c>
      <c r="M258" s="39">
        <f>'Upload Sheet Pull'!O260</f>
        <v>0</v>
      </c>
      <c r="N258" s="39">
        <f>'Upload Sheet Pull'!P260</f>
        <v>0</v>
      </c>
      <c r="O258" s="39">
        <f>'Upload Sheet Pull'!Q260</f>
        <v>0</v>
      </c>
      <c r="P258" s="39">
        <f>'Upload Sheet Pull'!R260</f>
        <v>0</v>
      </c>
      <c r="Q258" s="39">
        <f>'Upload Sheet Pull'!S260</f>
        <v>0</v>
      </c>
      <c r="R258" s="39">
        <f>'Upload Sheet Pull'!T260</f>
        <v>500</v>
      </c>
      <c r="S258" s="39">
        <f>'Upload Sheet Pull'!U260</f>
        <v>0</v>
      </c>
      <c r="T258" s="39">
        <f t="shared" si="5"/>
        <v>500</v>
      </c>
    </row>
    <row r="259" spans="1:20" x14ac:dyDescent="0.4">
      <c r="A259" t="str">
        <f>'Upload Sheet Pull'!A261</f>
        <v>Budget</v>
      </c>
      <c r="B259" t="str">
        <f>'Upload Sheet Pull'!B261</f>
        <v/>
      </c>
      <c r="C259">
        <f>'Upload Sheet Pull'!C261</f>
        <v>704</v>
      </c>
      <c r="D259" t="str">
        <f>'Upload Sheet Pull'!D261</f>
        <v>035</v>
      </c>
      <c r="F259" t="str">
        <f>IF('Upload Sheet Pull'!E261="","",'Upload Sheet Pull'!E261)</f>
        <v/>
      </c>
      <c r="H259" s="39">
        <f>'Upload Sheet Pull'!J261</f>
        <v>0</v>
      </c>
      <c r="I259" s="39">
        <f>'Upload Sheet Pull'!K261</f>
        <v>0</v>
      </c>
      <c r="J259" s="39">
        <f>'Upload Sheet Pull'!L261</f>
        <v>0</v>
      </c>
      <c r="K259" s="39">
        <f>'Upload Sheet Pull'!M261</f>
        <v>0</v>
      </c>
      <c r="L259" s="39">
        <f>'Upload Sheet Pull'!N261</f>
        <v>0</v>
      </c>
      <c r="M259" s="39">
        <f>'Upload Sheet Pull'!O261</f>
        <v>0</v>
      </c>
      <c r="N259" s="39">
        <f>'Upload Sheet Pull'!P261</f>
        <v>0</v>
      </c>
      <c r="O259" s="39">
        <f>'Upload Sheet Pull'!Q261</f>
        <v>0</v>
      </c>
      <c r="P259" s="39">
        <f>'Upload Sheet Pull'!R261</f>
        <v>0</v>
      </c>
      <c r="Q259" s="39">
        <f>'Upload Sheet Pull'!S261</f>
        <v>0</v>
      </c>
      <c r="R259" s="39">
        <f>'Upload Sheet Pull'!T261</f>
        <v>0</v>
      </c>
      <c r="S259" s="39">
        <f>'Upload Sheet Pull'!U261</f>
        <v>0</v>
      </c>
      <c r="T259" s="39">
        <f t="shared" si="5"/>
        <v>0</v>
      </c>
    </row>
    <row r="260" spans="1:20" x14ac:dyDescent="0.4">
      <c r="A260" t="str">
        <f>'Upload Sheet Pull'!A262</f>
        <v>Budget</v>
      </c>
      <c r="B260" t="str">
        <f>'Upload Sheet Pull'!B262</f>
        <v/>
      </c>
      <c r="C260">
        <f>'Upload Sheet Pull'!C262</f>
        <v>704</v>
      </c>
      <c r="D260" t="str">
        <f>'Upload Sheet Pull'!D262</f>
        <v>035</v>
      </c>
      <c r="F260" t="str">
        <f>IF('Upload Sheet Pull'!E262="","",'Upload Sheet Pull'!E262)</f>
        <v/>
      </c>
      <c r="H260" s="39">
        <f>'Upload Sheet Pull'!J262</f>
        <v>0</v>
      </c>
      <c r="I260" s="39">
        <f>'Upload Sheet Pull'!K262</f>
        <v>0</v>
      </c>
      <c r="J260" s="39">
        <f>'Upload Sheet Pull'!L262</f>
        <v>0</v>
      </c>
      <c r="K260" s="39">
        <f>'Upload Sheet Pull'!M262</f>
        <v>0</v>
      </c>
      <c r="L260" s="39">
        <f>'Upload Sheet Pull'!N262</f>
        <v>0</v>
      </c>
      <c r="M260" s="39">
        <f>'Upload Sheet Pull'!O262</f>
        <v>0</v>
      </c>
      <c r="N260" s="39">
        <f>'Upload Sheet Pull'!P262</f>
        <v>0</v>
      </c>
      <c r="O260" s="39">
        <f>'Upload Sheet Pull'!Q262</f>
        <v>0</v>
      </c>
      <c r="P260" s="39">
        <f>'Upload Sheet Pull'!R262</f>
        <v>0</v>
      </c>
      <c r="Q260" s="39">
        <f>'Upload Sheet Pull'!S262</f>
        <v>0</v>
      </c>
      <c r="R260" s="39">
        <f>'Upload Sheet Pull'!T262</f>
        <v>0</v>
      </c>
      <c r="S260" s="39">
        <f>'Upload Sheet Pull'!U262</f>
        <v>0</v>
      </c>
      <c r="T260" s="39">
        <f t="shared" si="5"/>
        <v>0</v>
      </c>
    </row>
    <row r="261" spans="1:20" x14ac:dyDescent="0.4">
      <c r="A261" t="str">
        <f>'Upload Sheet Pull'!A263</f>
        <v>Budget</v>
      </c>
      <c r="B261" t="str">
        <f>'Upload Sheet Pull'!B263</f>
        <v/>
      </c>
      <c r="C261">
        <f>'Upload Sheet Pull'!C263</f>
        <v>704</v>
      </c>
      <c r="D261" t="str">
        <f>'Upload Sheet Pull'!D263</f>
        <v>035</v>
      </c>
      <c r="F261" t="str">
        <f>IF('Upload Sheet Pull'!E263="","",'Upload Sheet Pull'!E263)</f>
        <v/>
      </c>
      <c r="H261" s="39">
        <f>'Upload Sheet Pull'!J263</f>
        <v>0</v>
      </c>
      <c r="I261" s="39">
        <f>'Upload Sheet Pull'!K263</f>
        <v>0</v>
      </c>
      <c r="J261" s="39">
        <f>'Upload Sheet Pull'!L263</f>
        <v>0</v>
      </c>
      <c r="K261" s="39">
        <f>'Upload Sheet Pull'!M263</f>
        <v>0</v>
      </c>
      <c r="L261" s="39">
        <f>'Upload Sheet Pull'!N263</f>
        <v>0</v>
      </c>
      <c r="M261" s="39">
        <f>'Upload Sheet Pull'!O263</f>
        <v>0</v>
      </c>
      <c r="N261" s="39">
        <f>'Upload Sheet Pull'!P263</f>
        <v>0</v>
      </c>
      <c r="O261" s="39">
        <f>'Upload Sheet Pull'!Q263</f>
        <v>0</v>
      </c>
      <c r="P261" s="39">
        <f>'Upload Sheet Pull'!R263</f>
        <v>0</v>
      </c>
      <c r="Q261" s="39">
        <f>'Upload Sheet Pull'!S263</f>
        <v>0</v>
      </c>
      <c r="R261" s="39">
        <f>'Upload Sheet Pull'!T263</f>
        <v>0</v>
      </c>
      <c r="S261" s="39">
        <f>'Upload Sheet Pull'!U263</f>
        <v>0</v>
      </c>
      <c r="T261" s="39">
        <f t="shared" si="5"/>
        <v>0</v>
      </c>
    </row>
    <row r="262" spans="1:20" x14ac:dyDescent="0.4">
      <c r="A262" t="str">
        <f>'Upload Sheet Pull'!A264</f>
        <v>Budget</v>
      </c>
      <c r="B262" t="str">
        <f>'Upload Sheet Pull'!B264</f>
        <v/>
      </c>
      <c r="C262">
        <f>'Upload Sheet Pull'!C264</f>
        <v>704</v>
      </c>
      <c r="D262" t="str">
        <f>'Upload Sheet Pull'!D264</f>
        <v>035</v>
      </c>
      <c r="F262" t="str">
        <f>IF('Upload Sheet Pull'!E264="","",'Upload Sheet Pull'!E264)</f>
        <v/>
      </c>
      <c r="H262" s="39">
        <f>'Upload Sheet Pull'!J264</f>
        <v>0</v>
      </c>
      <c r="I262" s="39">
        <f>'Upload Sheet Pull'!K264</f>
        <v>0</v>
      </c>
      <c r="J262" s="39">
        <f>'Upload Sheet Pull'!L264</f>
        <v>0</v>
      </c>
      <c r="K262" s="39">
        <f>'Upload Sheet Pull'!M264</f>
        <v>0</v>
      </c>
      <c r="L262" s="39">
        <f>'Upload Sheet Pull'!N264</f>
        <v>0</v>
      </c>
      <c r="M262" s="39">
        <f>'Upload Sheet Pull'!O264</f>
        <v>0</v>
      </c>
      <c r="N262" s="39">
        <f>'Upload Sheet Pull'!P264</f>
        <v>0</v>
      </c>
      <c r="O262" s="39">
        <f>'Upload Sheet Pull'!Q264</f>
        <v>0</v>
      </c>
      <c r="P262" s="39">
        <f>'Upload Sheet Pull'!R264</f>
        <v>0</v>
      </c>
      <c r="Q262" s="39">
        <f>'Upload Sheet Pull'!S264</f>
        <v>0</v>
      </c>
      <c r="R262" s="39">
        <f>'Upload Sheet Pull'!T264</f>
        <v>0</v>
      </c>
      <c r="S262" s="39">
        <f>'Upload Sheet Pull'!U264</f>
        <v>0</v>
      </c>
      <c r="T262" s="39">
        <f t="shared" si="5"/>
        <v>0</v>
      </c>
    </row>
    <row r="263" spans="1:20" x14ac:dyDescent="0.4">
      <c r="A263" t="str">
        <f>'Upload Sheet Pull'!A265</f>
        <v>Budget</v>
      </c>
      <c r="B263" t="str">
        <f>'Upload Sheet Pull'!B265</f>
        <v>7004-000000</v>
      </c>
      <c r="C263">
        <f>'Upload Sheet Pull'!C265</f>
        <v>706</v>
      </c>
      <c r="D263" t="str">
        <f>'Upload Sheet Pull'!D265</f>
        <v>035</v>
      </c>
      <c r="F263" t="str">
        <f>IF('Upload Sheet Pull'!E265="","",'Upload Sheet Pull'!E265)</f>
        <v/>
      </c>
      <c r="H263" s="39">
        <f>'Upload Sheet Pull'!J265</f>
        <v>0</v>
      </c>
      <c r="I263" s="39">
        <f>'Upload Sheet Pull'!K265</f>
        <v>0</v>
      </c>
      <c r="J263" s="39">
        <f>'Upload Sheet Pull'!L265</f>
        <v>0</v>
      </c>
      <c r="K263" s="39">
        <f>'Upload Sheet Pull'!M265</f>
        <v>0</v>
      </c>
      <c r="L263" s="39">
        <f>'Upload Sheet Pull'!N265</f>
        <v>0</v>
      </c>
      <c r="M263" s="39">
        <f>'Upload Sheet Pull'!O265</f>
        <v>0</v>
      </c>
      <c r="N263" s="39">
        <f>'Upload Sheet Pull'!P265</f>
        <v>0</v>
      </c>
      <c r="O263" s="39">
        <f>'Upload Sheet Pull'!Q265</f>
        <v>0</v>
      </c>
      <c r="P263" s="39">
        <f>'Upload Sheet Pull'!R265</f>
        <v>0</v>
      </c>
      <c r="Q263" s="39">
        <f>'Upload Sheet Pull'!S265</f>
        <v>0</v>
      </c>
      <c r="R263" s="39">
        <f>'Upload Sheet Pull'!T265</f>
        <v>0</v>
      </c>
      <c r="S263" s="39">
        <f>'Upload Sheet Pull'!U265</f>
        <v>0</v>
      </c>
      <c r="T263" s="39">
        <f t="shared" si="5"/>
        <v>0</v>
      </c>
    </row>
    <row r="264" spans="1:20" x14ac:dyDescent="0.4">
      <c r="A264" t="str">
        <f>'Upload Sheet Pull'!A266</f>
        <v>Budget</v>
      </c>
      <c r="B264" t="str">
        <f>'Upload Sheet Pull'!B266</f>
        <v>7006-000000</v>
      </c>
      <c r="C264">
        <f>'Upload Sheet Pull'!C266</f>
        <v>706</v>
      </c>
      <c r="D264" t="str">
        <f>'Upload Sheet Pull'!D266</f>
        <v>035</v>
      </c>
      <c r="F264" t="str">
        <f>IF('Upload Sheet Pull'!E266="","",'Upload Sheet Pull'!E266)</f>
        <v/>
      </c>
      <c r="H264" s="39">
        <f>'Upload Sheet Pull'!J266</f>
        <v>0</v>
      </c>
      <c r="I264" s="39">
        <f>'Upload Sheet Pull'!K266</f>
        <v>0</v>
      </c>
      <c r="J264" s="39">
        <f>'Upload Sheet Pull'!L266</f>
        <v>0</v>
      </c>
      <c r="K264" s="39">
        <f>'Upload Sheet Pull'!M266</f>
        <v>0</v>
      </c>
      <c r="L264" s="39">
        <f>'Upload Sheet Pull'!N266</f>
        <v>0</v>
      </c>
      <c r="M264" s="39">
        <f>'Upload Sheet Pull'!O266</f>
        <v>0</v>
      </c>
      <c r="N264" s="39">
        <f>'Upload Sheet Pull'!P266</f>
        <v>0</v>
      </c>
      <c r="O264" s="39">
        <f>'Upload Sheet Pull'!Q266</f>
        <v>0</v>
      </c>
      <c r="P264" s="39">
        <f>'Upload Sheet Pull'!R266</f>
        <v>0</v>
      </c>
      <c r="Q264" s="39">
        <f>'Upload Sheet Pull'!S266</f>
        <v>0</v>
      </c>
      <c r="R264" s="39">
        <f>'Upload Sheet Pull'!T266</f>
        <v>0</v>
      </c>
      <c r="S264" s="39">
        <f>'Upload Sheet Pull'!U266</f>
        <v>0</v>
      </c>
      <c r="T264" s="39">
        <f t="shared" si="5"/>
        <v>0</v>
      </c>
    </row>
    <row r="265" spans="1:20" x14ac:dyDescent="0.4">
      <c r="A265" t="str">
        <f>'Upload Sheet Pull'!A267</f>
        <v>Budget</v>
      </c>
      <c r="B265" t="str">
        <f>'Upload Sheet Pull'!B267</f>
        <v>7010-000000</v>
      </c>
      <c r="C265">
        <f>'Upload Sheet Pull'!C267</f>
        <v>706</v>
      </c>
      <c r="D265" t="str">
        <f>'Upload Sheet Pull'!D267</f>
        <v>035</v>
      </c>
      <c r="F265" t="str">
        <f>IF('Upload Sheet Pull'!E267="","",'Upload Sheet Pull'!E267)</f>
        <v/>
      </c>
      <c r="H265" s="39">
        <f>'Upload Sheet Pull'!J267</f>
        <v>0</v>
      </c>
      <c r="I265" s="39">
        <f>'Upload Sheet Pull'!K267</f>
        <v>0</v>
      </c>
      <c r="J265" s="39">
        <f>'Upload Sheet Pull'!L267</f>
        <v>0</v>
      </c>
      <c r="K265" s="39">
        <f>'Upload Sheet Pull'!M267</f>
        <v>0</v>
      </c>
      <c r="L265" s="39">
        <f>'Upload Sheet Pull'!N267</f>
        <v>0</v>
      </c>
      <c r="M265" s="39">
        <f>'Upload Sheet Pull'!O267</f>
        <v>0</v>
      </c>
      <c r="N265" s="39">
        <f>'Upload Sheet Pull'!P267</f>
        <v>0</v>
      </c>
      <c r="O265" s="39">
        <f>'Upload Sheet Pull'!Q267</f>
        <v>0</v>
      </c>
      <c r="P265" s="39">
        <f>'Upload Sheet Pull'!R267</f>
        <v>0</v>
      </c>
      <c r="Q265" s="39">
        <f>'Upload Sheet Pull'!S267</f>
        <v>0</v>
      </c>
      <c r="R265" s="39">
        <f>'Upload Sheet Pull'!T267</f>
        <v>0</v>
      </c>
      <c r="S265" s="39">
        <f>'Upload Sheet Pull'!U267</f>
        <v>0</v>
      </c>
      <c r="T265" s="39">
        <f t="shared" ref="T265:T321" si="6">SUM(H265:S265)</f>
        <v>0</v>
      </c>
    </row>
    <row r="266" spans="1:20" x14ac:dyDescent="0.4">
      <c r="A266" t="str">
        <f>'Upload Sheet Pull'!A268</f>
        <v>Budget</v>
      </c>
      <c r="B266" t="str">
        <f>'Upload Sheet Pull'!B268</f>
        <v>7082-000000</v>
      </c>
      <c r="C266">
        <f>'Upload Sheet Pull'!C268</f>
        <v>706</v>
      </c>
      <c r="D266" t="str">
        <f>'Upload Sheet Pull'!D268</f>
        <v>035</v>
      </c>
      <c r="F266" t="str">
        <f>IF('Upload Sheet Pull'!E268="","",'Upload Sheet Pull'!E268)</f>
        <v/>
      </c>
      <c r="H266" s="39">
        <f>'Upload Sheet Pull'!J268</f>
        <v>0</v>
      </c>
      <c r="I266" s="39">
        <f>'Upload Sheet Pull'!K268</f>
        <v>0</v>
      </c>
      <c r="J266" s="39">
        <f>'Upload Sheet Pull'!L268</f>
        <v>0</v>
      </c>
      <c r="K266" s="39">
        <f>'Upload Sheet Pull'!M268</f>
        <v>0</v>
      </c>
      <c r="L266" s="39">
        <f>'Upload Sheet Pull'!N268</f>
        <v>0</v>
      </c>
      <c r="M266" s="39">
        <f>'Upload Sheet Pull'!O268</f>
        <v>0</v>
      </c>
      <c r="N266" s="39">
        <f>'Upload Sheet Pull'!P268</f>
        <v>0</v>
      </c>
      <c r="O266" s="39">
        <f>'Upload Sheet Pull'!Q268</f>
        <v>0</v>
      </c>
      <c r="P266" s="39">
        <f>'Upload Sheet Pull'!R268</f>
        <v>0</v>
      </c>
      <c r="Q266" s="39">
        <f>'Upload Sheet Pull'!S268</f>
        <v>0</v>
      </c>
      <c r="R266" s="39">
        <f>'Upload Sheet Pull'!T268</f>
        <v>0</v>
      </c>
      <c r="S266" s="39">
        <f>'Upload Sheet Pull'!U268</f>
        <v>0</v>
      </c>
      <c r="T266" s="39">
        <f t="shared" si="6"/>
        <v>0</v>
      </c>
    </row>
    <row r="267" spans="1:20" x14ac:dyDescent="0.4">
      <c r="A267" t="str">
        <f>'Upload Sheet Pull'!A269</f>
        <v>Budget</v>
      </c>
      <c r="B267" t="str">
        <f>'Upload Sheet Pull'!B269</f>
        <v/>
      </c>
      <c r="C267">
        <f>'Upload Sheet Pull'!C269</f>
        <v>706</v>
      </c>
      <c r="D267" t="str">
        <f>'Upload Sheet Pull'!D269</f>
        <v>035</v>
      </c>
      <c r="F267" t="str">
        <f>IF('Upload Sheet Pull'!E269="","",'Upload Sheet Pull'!E269)</f>
        <v/>
      </c>
      <c r="H267" s="39">
        <f>'Upload Sheet Pull'!J269</f>
        <v>0</v>
      </c>
      <c r="I267" s="39">
        <f>'Upload Sheet Pull'!K269</f>
        <v>0</v>
      </c>
      <c r="J267" s="39">
        <f>'Upload Sheet Pull'!L269</f>
        <v>0</v>
      </c>
      <c r="K267" s="39">
        <f>'Upload Sheet Pull'!M269</f>
        <v>0</v>
      </c>
      <c r="L267" s="39">
        <f>'Upload Sheet Pull'!N269</f>
        <v>0</v>
      </c>
      <c r="M267" s="39">
        <f>'Upload Sheet Pull'!O269</f>
        <v>0</v>
      </c>
      <c r="N267" s="39">
        <f>'Upload Sheet Pull'!P269</f>
        <v>0</v>
      </c>
      <c r="O267" s="39">
        <f>'Upload Sheet Pull'!Q269</f>
        <v>0</v>
      </c>
      <c r="P267" s="39">
        <f>'Upload Sheet Pull'!R269</f>
        <v>0</v>
      </c>
      <c r="Q267" s="39">
        <f>'Upload Sheet Pull'!S269</f>
        <v>0</v>
      </c>
      <c r="R267" s="39">
        <f>'Upload Sheet Pull'!T269</f>
        <v>0</v>
      </c>
      <c r="S267" s="39">
        <f>'Upload Sheet Pull'!U269</f>
        <v>0</v>
      </c>
      <c r="T267" s="39">
        <f t="shared" si="6"/>
        <v>0</v>
      </c>
    </row>
    <row r="268" spans="1:20" x14ac:dyDescent="0.4">
      <c r="A268" t="str">
        <f>'Upload Sheet Pull'!A270</f>
        <v>Budget</v>
      </c>
      <c r="B268" t="str">
        <f>'Upload Sheet Pull'!B270</f>
        <v/>
      </c>
      <c r="C268">
        <f>'Upload Sheet Pull'!C270</f>
        <v>706</v>
      </c>
      <c r="D268" t="str">
        <f>'Upload Sheet Pull'!D270</f>
        <v>035</v>
      </c>
      <c r="F268" t="str">
        <f>IF('Upload Sheet Pull'!E270="","",'Upload Sheet Pull'!E270)</f>
        <v/>
      </c>
      <c r="H268" s="39">
        <f>'Upload Sheet Pull'!J270</f>
        <v>0</v>
      </c>
      <c r="I268" s="39">
        <f>'Upload Sheet Pull'!K270</f>
        <v>0</v>
      </c>
      <c r="J268" s="39">
        <f>'Upload Sheet Pull'!L270</f>
        <v>0</v>
      </c>
      <c r="K268" s="39">
        <f>'Upload Sheet Pull'!M270</f>
        <v>0</v>
      </c>
      <c r="L268" s="39">
        <f>'Upload Sheet Pull'!N270</f>
        <v>0</v>
      </c>
      <c r="M268" s="39">
        <f>'Upload Sheet Pull'!O270</f>
        <v>0</v>
      </c>
      <c r="N268" s="39">
        <f>'Upload Sheet Pull'!P270</f>
        <v>0</v>
      </c>
      <c r="O268" s="39">
        <f>'Upload Sheet Pull'!Q270</f>
        <v>0</v>
      </c>
      <c r="P268" s="39">
        <f>'Upload Sheet Pull'!R270</f>
        <v>0</v>
      </c>
      <c r="Q268" s="39">
        <f>'Upload Sheet Pull'!S270</f>
        <v>0</v>
      </c>
      <c r="R268" s="39">
        <f>'Upload Sheet Pull'!T270</f>
        <v>0</v>
      </c>
      <c r="S268" s="39">
        <f>'Upload Sheet Pull'!U270</f>
        <v>0</v>
      </c>
      <c r="T268" s="39">
        <f t="shared" si="6"/>
        <v>0</v>
      </c>
    </row>
    <row r="269" spans="1:20" x14ac:dyDescent="0.4">
      <c r="A269" t="str">
        <f>'Upload Sheet Pull'!A271</f>
        <v>Budget</v>
      </c>
      <c r="B269" t="str">
        <f>'Upload Sheet Pull'!B271</f>
        <v/>
      </c>
      <c r="C269">
        <f>'Upload Sheet Pull'!C271</f>
        <v>706</v>
      </c>
      <c r="D269" t="str">
        <f>'Upload Sheet Pull'!D271</f>
        <v>035</v>
      </c>
      <c r="F269" t="str">
        <f>IF('Upload Sheet Pull'!E271="","",'Upload Sheet Pull'!E271)</f>
        <v/>
      </c>
      <c r="H269" s="39">
        <f>'Upload Sheet Pull'!J271</f>
        <v>0</v>
      </c>
      <c r="I269" s="39">
        <f>'Upload Sheet Pull'!K271</f>
        <v>0</v>
      </c>
      <c r="J269" s="39">
        <f>'Upload Sheet Pull'!L271</f>
        <v>0</v>
      </c>
      <c r="K269" s="39">
        <f>'Upload Sheet Pull'!M271</f>
        <v>0</v>
      </c>
      <c r="L269" s="39">
        <f>'Upload Sheet Pull'!N271</f>
        <v>0</v>
      </c>
      <c r="M269" s="39">
        <f>'Upload Sheet Pull'!O271</f>
        <v>0</v>
      </c>
      <c r="N269" s="39">
        <f>'Upload Sheet Pull'!P271</f>
        <v>0</v>
      </c>
      <c r="O269" s="39">
        <f>'Upload Sheet Pull'!Q271</f>
        <v>0</v>
      </c>
      <c r="P269" s="39">
        <f>'Upload Sheet Pull'!R271</f>
        <v>0</v>
      </c>
      <c r="Q269" s="39">
        <f>'Upload Sheet Pull'!S271</f>
        <v>0</v>
      </c>
      <c r="R269" s="39">
        <f>'Upload Sheet Pull'!T271</f>
        <v>0</v>
      </c>
      <c r="S269" s="39">
        <f>'Upload Sheet Pull'!U271</f>
        <v>0</v>
      </c>
      <c r="T269" s="39">
        <f t="shared" si="6"/>
        <v>0</v>
      </c>
    </row>
    <row r="270" spans="1:20" x14ac:dyDescent="0.4">
      <c r="A270" t="str">
        <f>'Upload Sheet Pull'!A272</f>
        <v>Budget</v>
      </c>
      <c r="B270" t="str">
        <f>'Upload Sheet Pull'!B272</f>
        <v/>
      </c>
      <c r="C270">
        <f>'Upload Sheet Pull'!C272</f>
        <v>706</v>
      </c>
      <c r="D270" t="str">
        <f>'Upload Sheet Pull'!D272</f>
        <v>035</v>
      </c>
      <c r="F270" t="str">
        <f>IF('Upload Sheet Pull'!E272="","",'Upload Sheet Pull'!E272)</f>
        <v/>
      </c>
      <c r="H270" s="39">
        <f>'Upload Sheet Pull'!J272</f>
        <v>0</v>
      </c>
      <c r="I270" s="39">
        <f>'Upload Sheet Pull'!K272</f>
        <v>0</v>
      </c>
      <c r="J270" s="39">
        <f>'Upload Sheet Pull'!L272</f>
        <v>0</v>
      </c>
      <c r="K270" s="39">
        <f>'Upload Sheet Pull'!M272</f>
        <v>0</v>
      </c>
      <c r="L270" s="39">
        <f>'Upload Sheet Pull'!N272</f>
        <v>0</v>
      </c>
      <c r="M270" s="39">
        <f>'Upload Sheet Pull'!O272</f>
        <v>0</v>
      </c>
      <c r="N270" s="39">
        <f>'Upload Sheet Pull'!P272</f>
        <v>0</v>
      </c>
      <c r="O270" s="39">
        <f>'Upload Sheet Pull'!Q272</f>
        <v>0</v>
      </c>
      <c r="P270" s="39">
        <f>'Upload Sheet Pull'!R272</f>
        <v>0</v>
      </c>
      <c r="Q270" s="39">
        <f>'Upload Sheet Pull'!S272</f>
        <v>0</v>
      </c>
      <c r="R270" s="39">
        <f>'Upload Sheet Pull'!T272</f>
        <v>0</v>
      </c>
      <c r="S270" s="39">
        <f>'Upload Sheet Pull'!U272</f>
        <v>0</v>
      </c>
      <c r="T270" s="39">
        <f t="shared" si="6"/>
        <v>0</v>
      </c>
    </row>
    <row r="271" spans="1:20" x14ac:dyDescent="0.4">
      <c r="A271" t="str">
        <f>'Upload Sheet Pull'!A273</f>
        <v>Budget</v>
      </c>
      <c r="B271" t="str">
        <f>'Upload Sheet Pull'!B273</f>
        <v>7004-000000</v>
      </c>
      <c r="C271">
        <f>'Upload Sheet Pull'!C273</f>
        <v>705</v>
      </c>
      <c r="D271" t="str">
        <f>'Upload Sheet Pull'!D273</f>
        <v>035</v>
      </c>
      <c r="F271" t="str">
        <f>IF('Upload Sheet Pull'!E273="","",'Upload Sheet Pull'!E273)</f>
        <v/>
      </c>
      <c r="H271" s="39">
        <f>'Upload Sheet Pull'!J273</f>
        <v>0</v>
      </c>
      <c r="I271" s="39">
        <f>'Upload Sheet Pull'!K273</f>
        <v>0</v>
      </c>
      <c r="J271" s="39">
        <f>'Upload Sheet Pull'!L273</f>
        <v>0</v>
      </c>
      <c r="K271" s="39">
        <f>'Upload Sheet Pull'!M273</f>
        <v>0</v>
      </c>
      <c r="L271" s="39">
        <f>'Upload Sheet Pull'!N273</f>
        <v>0</v>
      </c>
      <c r="M271" s="39">
        <f>'Upload Sheet Pull'!O273</f>
        <v>0</v>
      </c>
      <c r="N271" s="39">
        <f>'Upload Sheet Pull'!P273</f>
        <v>0</v>
      </c>
      <c r="O271" s="39">
        <f>'Upload Sheet Pull'!Q273</f>
        <v>0</v>
      </c>
      <c r="P271" s="39">
        <f>'Upload Sheet Pull'!R273</f>
        <v>0</v>
      </c>
      <c r="Q271" s="39">
        <f>'Upload Sheet Pull'!S273</f>
        <v>0</v>
      </c>
      <c r="R271" s="39">
        <f>'Upload Sheet Pull'!T273</f>
        <v>0</v>
      </c>
      <c r="S271" s="39">
        <f>'Upload Sheet Pull'!U273</f>
        <v>0</v>
      </c>
      <c r="T271" s="39">
        <f t="shared" si="6"/>
        <v>0</v>
      </c>
    </row>
    <row r="272" spans="1:20" x14ac:dyDescent="0.4">
      <c r="A272" t="str">
        <f>'Upload Sheet Pull'!A274</f>
        <v>Budget</v>
      </c>
      <c r="B272" t="str">
        <f>'Upload Sheet Pull'!B274</f>
        <v>7006-000000</v>
      </c>
      <c r="C272">
        <f>'Upload Sheet Pull'!C274</f>
        <v>705</v>
      </c>
      <c r="D272" t="str">
        <f>'Upload Sheet Pull'!D274</f>
        <v>035</v>
      </c>
      <c r="F272" t="str">
        <f>IF('Upload Sheet Pull'!E274="","",'Upload Sheet Pull'!E274)</f>
        <v/>
      </c>
      <c r="H272" s="39">
        <f>'Upload Sheet Pull'!J274</f>
        <v>0</v>
      </c>
      <c r="I272" s="39">
        <f>'Upload Sheet Pull'!K274</f>
        <v>0</v>
      </c>
      <c r="J272" s="39">
        <f>'Upload Sheet Pull'!L274</f>
        <v>0</v>
      </c>
      <c r="K272" s="39">
        <f>'Upload Sheet Pull'!M274</f>
        <v>0</v>
      </c>
      <c r="L272" s="39">
        <f>'Upload Sheet Pull'!N274</f>
        <v>0</v>
      </c>
      <c r="M272" s="39">
        <f>'Upload Sheet Pull'!O274</f>
        <v>0</v>
      </c>
      <c r="N272" s="39">
        <f>'Upload Sheet Pull'!P274</f>
        <v>0</v>
      </c>
      <c r="O272" s="39">
        <f>'Upload Sheet Pull'!Q274</f>
        <v>0</v>
      </c>
      <c r="P272" s="39">
        <f>'Upload Sheet Pull'!R274</f>
        <v>0</v>
      </c>
      <c r="Q272" s="39">
        <f>'Upload Sheet Pull'!S274</f>
        <v>0</v>
      </c>
      <c r="R272" s="39">
        <f>'Upload Sheet Pull'!T274</f>
        <v>0</v>
      </c>
      <c r="S272" s="39">
        <f>'Upload Sheet Pull'!U274</f>
        <v>0</v>
      </c>
      <c r="T272" s="39">
        <f t="shared" si="6"/>
        <v>0</v>
      </c>
    </row>
    <row r="273" spans="1:20" x14ac:dyDescent="0.4">
      <c r="A273" t="str">
        <f>'Upload Sheet Pull'!A275</f>
        <v>Budget</v>
      </c>
      <c r="B273" t="str">
        <f>'Upload Sheet Pull'!B275</f>
        <v>7010-000000</v>
      </c>
      <c r="C273">
        <f>'Upload Sheet Pull'!C275</f>
        <v>705</v>
      </c>
      <c r="D273" t="str">
        <f>'Upload Sheet Pull'!D275</f>
        <v>035</v>
      </c>
      <c r="F273" t="str">
        <f>IF('Upload Sheet Pull'!E275="","",'Upload Sheet Pull'!E275)</f>
        <v/>
      </c>
      <c r="H273" s="39">
        <f>'Upload Sheet Pull'!J275</f>
        <v>0</v>
      </c>
      <c r="I273" s="39">
        <f>'Upload Sheet Pull'!K275</f>
        <v>0</v>
      </c>
      <c r="J273" s="39">
        <f>'Upload Sheet Pull'!L275</f>
        <v>0</v>
      </c>
      <c r="K273" s="39">
        <f>'Upload Sheet Pull'!M275</f>
        <v>0</v>
      </c>
      <c r="L273" s="39">
        <f>'Upload Sheet Pull'!N275</f>
        <v>0</v>
      </c>
      <c r="M273" s="39">
        <f>'Upload Sheet Pull'!O275</f>
        <v>0</v>
      </c>
      <c r="N273" s="39">
        <f>'Upload Sheet Pull'!P275</f>
        <v>0</v>
      </c>
      <c r="O273" s="39">
        <f>'Upload Sheet Pull'!Q275</f>
        <v>0</v>
      </c>
      <c r="P273" s="39">
        <f>'Upload Sheet Pull'!R275</f>
        <v>0</v>
      </c>
      <c r="Q273" s="39">
        <f>'Upload Sheet Pull'!S275</f>
        <v>0</v>
      </c>
      <c r="R273" s="39">
        <f>'Upload Sheet Pull'!T275</f>
        <v>0</v>
      </c>
      <c r="S273" s="39">
        <f>'Upload Sheet Pull'!U275</f>
        <v>0</v>
      </c>
      <c r="T273" s="39">
        <f t="shared" si="6"/>
        <v>0</v>
      </c>
    </row>
    <row r="274" spans="1:20" x14ac:dyDescent="0.4">
      <c r="A274" t="str">
        <f>'Upload Sheet Pull'!A276</f>
        <v>Budget</v>
      </c>
      <c r="B274" t="str">
        <f>'Upload Sheet Pull'!B276</f>
        <v>7082-000000</v>
      </c>
      <c r="C274">
        <f>'Upload Sheet Pull'!C276</f>
        <v>705</v>
      </c>
      <c r="D274" t="str">
        <f>'Upload Sheet Pull'!D276</f>
        <v>035</v>
      </c>
      <c r="F274" t="str">
        <f>IF('Upload Sheet Pull'!E276="","",'Upload Sheet Pull'!E276)</f>
        <v/>
      </c>
      <c r="H274" s="39">
        <f>'Upload Sheet Pull'!J276</f>
        <v>0</v>
      </c>
      <c r="I274" s="39">
        <f>'Upload Sheet Pull'!K276</f>
        <v>0</v>
      </c>
      <c r="J274" s="39">
        <f>'Upload Sheet Pull'!L276</f>
        <v>0</v>
      </c>
      <c r="K274" s="39">
        <f>'Upload Sheet Pull'!M276</f>
        <v>171</v>
      </c>
      <c r="L274" s="39">
        <f>'Upload Sheet Pull'!N276</f>
        <v>171</v>
      </c>
      <c r="M274" s="39">
        <f>'Upload Sheet Pull'!O276</f>
        <v>171</v>
      </c>
      <c r="N274" s="39">
        <f>'Upload Sheet Pull'!P276</f>
        <v>342</v>
      </c>
      <c r="O274" s="39">
        <f>'Upload Sheet Pull'!Q276</f>
        <v>342</v>
      </c>
      <c r="P274" s="39">
        <f>'Upload Sheet Pull'!R276</f>
        <v>342</v>
      </c>
      <c r="Q274" s="39">
        <f>'Upload Sheet Pull'!S276</f>
        <v>171</v>
      </c>
      <c r="R274" s="39">
        <f>'Upload Sheet Pull'!T276</f>
        <v>171</v>
      </c>
      <c r="S274" s="39">
        <f>'Upload Sheet Pull'!U276</f>
        <v>170.4</v>
      </c>
      <c r="T274" s="39">
        <f t="shared" si="6"/>
        <v>2051.4</v>
      </c>
    </row>
    <row r="275" spans="1:20" x14ac:dyDescent="0.4">
      <c r="A275" t="str">
        <f>'Upload Sheet Pull'!A277</f>
        <v>Budget</v>
      </c>
      <c r="B275" t="str">
        <f>'Upload Sheet Pull'!B277</f>
        <v/>
      </c>
      <c r="C275">
        <f>'Upload Sheet Pull'!C277</f>
        <v>705</v>
      </c>
      <c r="D275" t="str">
        <f>'Upload Sheet Pull'!D277</f>
        <v>035</v>
      </c>
      <c r="F275" t="str">
        <f>IF('Upload Sheet Pull'!E277="","",'Upload Sheet Pull'!E277)</f>
        <v/>
      </c>
      <c r="H275" s="39">
        <f>'Upload Sheet Pull'!J277</f>
        <v>0</v>
      </c>
      <c r="I275" s="39">
        <f>'Upload Sheet Pull'!K277</f>
        <v>0</v>
      </c>
      <c r="J275" s="39">
        <f>'Upload Sheet Pull'!L277</f>
        <v>0</v>
      </c>
      <c r="K275" s="39">
        <f>'Upload Sheet Pull'!M277</f>
        <v>0</v>
      </c>
      <c r="L275" s="39">
        <f>'Upload Sheet Pull'!N277</f>
        <v>0</v>
      </c>
      <c r="M275" s="39">
        <f>'Upload Sheet Pull'!O277</f>
        <v>0</v>
      </c>
      <c r="N275" s="39">
        <f>'Upload Sheet Pull'!P277</f>
        <v>0</v>
      </c>
      <c r="O275" s="39">
        <f>'Upload Sheet Pull'!Q277</f>
        <v>0</v>
      </c>
      <c r="P275" s="39">
        <f>'Upload Sheet Pull'!R277</f>
        <v>0</v>
      </c>
      <c r="Q275" s="39">
        <f>'Upload Sheet Pull'!S277</f>
        <v>0</v>
      </c>
      <c r="R275" s="39">
        <f>'Upload Sheet Pull'!T277</f>
        <v>0</v>
      </c>
      <c r="S275" s="39">
        <f>'Upload Sheet Pull'!U277</f>
        <v>0</v>
      </c>
      <c r="T275" s="39">
        <f t="shared" si="6"/>
        <v>0</v>
      </c>
    </row>
    <row r="276" spans="1:20" x14ac:dyDescent="0.4">
      <c r="A276" t="str">
        <f>'Upload Sheet Pull'!A278</f>
        <v>Budget</v>
      </c>
      <c r="B276" t="str">
        <f>'Upload Sheet Pull'!B278</f>
        <v/>
      </c>
      <c r="C276">
        <f>'Upload Sheet Pull'!C278</f>
        <v>705</v>
      </c>
      <c r="D276" t="str">
        <f>'Upload Sheet Pull'!D278</f>
        <v>035</v>
      </c>
      <c r="F276" t="str">
        <f>IF('Upload Sheet Pull'!E278="","",'Upload Sheet Pull'!E278)</f>
        <v/>
      </c>
      <c r="H276" s="39">
        <f>'Upload Sheet Pull'!J278</f>
        <v>0</v>
      </c>
      <c r="I276" s="39">
        <f>'Upload Sheet Pull'!K278</f>
        <v>0</v>
      </c>
      <c r="J276" s="39">
        <f>'Upload Sheet Pull'!L278</f>
        <v>0</v>
      </c>
      <c r="K276" s="39">
        <f>'Upload Sheet Pull'!M278</f>
        <v>0</v>
      </c>
      <c r="L276" s="39">
        <f>'Upload Sheet Pull'!N278</f>
        <v>0</v>
      </c>
      <c r="M276" s="39">
        <f>'Upload Sheet Pull'!O278</f>
        <v>0</v>
      </c>
      <c r="N276" s="39">
        <f>'Upload Sheet Pull'!P278</f>
        <v>0</v>
      </c>
      <c r="O276" s="39">
        <f>'Upload Sheet Pull'!Q278</f>
        <v>0</v>
      </c>
      <c r="P276" s="39">
        <f>'Upload Sheet Pull'!R278</f>
        <v>0</v>
      </c>
      <c r="Q276" s="39">
        <f>'Upload Sheet Pull'!S278</f>
        <v>0</v>
      </c>
      <c r="R276" s="39">
        <f>'Upload Sheet Pull'!T278</f>
        <v>0</v>
      </c>
      <c r="S276" s="39">
        <f>'Upload Sheet Pull'!U278</f>
        <v>0</v>
      </c>
      <c r="T276" s="39">
        <f t="shared" si="6"/>
        <v>0</v>
      </c>
    </row>
    <row r="277" spans="1:20" x14ac:dyDescent="0.4">
      <c r="A277" t="str">
        <f>'Upload Sheet Pull'!A279</f>
        <v>Budget</v>
      </c>
      <c r="B277" t="str">
        <f>'Upload Sheet Pull'!B279</f>
        <v/>
      </c>
      <c r="C277">
        <f>'Upload Sheet Pull'!C279</f>
        <v>705</v>
      </c>
      <c r="D277" t="str">
        <f>'Upload Sheet Pull'!D279</f>
        <v>035</v>
      </c>
      <c r="F277" t="str">
        <f>IF('Upload Sheet Pull'!E279="","",'Upload Sheet Pull'!E279)</f>
        <v/>
      </c>
      <c r="H277" s="39">
        <f>'Upload Sheet Pull'!J279</f>
        <v>0</v>
      </c>
      <c r="I277" s="39">
        <f>'Upload Sheet Pull'!K279</f>
        <v>0</v>
      </c>
      <c r="J277" s="39">
        <f>'Upload Sheet Pull'!L279</f>
        <v>0</v>
      </c>
      <c r="K277" s="39">
        <f>'Upload Sheet Pull'!M279</f>
        <v>0</v>
      </c>
      <c r="L277" s="39">
        <f>'Upload Sheet Pull'!N279</f>
        <v>0</v>
      </c>
      <c r="M277" s="39">
        <f>'Upload Sheet Pull'!O279</f>
        <v>0</v>
      </c>
      <c r="N277" s="39">
        <f>'Upload Sheet Pull'!P279</f>
        <v>0</v>
      </c>
      <c r="O277" s="39">
        <f>'Upload Sheet Pull'!Q279</f>
        <v>0</v>
      </c>
      <c r="P277" s="39">
        <f>'Upload Sheet Pull'!R279</f>
        <v>0</v>
      </c>
      <c r="Q277" s="39">
        <f>'Upload Sheet Pull'!S279</f>
        <v>0</v>
      </c>
      <c r="R277" s="39">
        <f>'Upload Sheet Pull'!T279</f>
        <v>0</v>
      </c>
      <c r="S277" s="39">
        <f>'Upload Sheet Pull'!U279</f>
        <v>0</v>
      </c>
      <c r="T277" s="39">
        <f t="shared" si="6"/>
        <v>0</v>
      </c>
    </row>
    <row r="278" spans="1:20" x14ac:dyDescent="0.4">
      <c r="A278" t="str">
        <f>'Upload Sheet Pull'!A280</f>
        <v>Budget</v>
      </c>
      <c r="B278" t="str">
        <f>'Upload Sheet Pull'!B280</f>
        <v/>
      </c>
      <c r="C278">
        <f>'Upload Sheet Pull'!C280</f>
        <v>705</v>
      </c>
      <c r="D278" t="str">
        <f>'Upload Sheet Pull'!D280</f>
        <v>035</v>
      </c>
      <c r="F278" t="str">
        <f>IF('Upload Sheet Pull'!E280="","",'Upload Sheet Pull'!E280)</f>
        <v/>
      </c>
      <c r="H278" s="39">
        <f>'Upload Sheet Pull'!J280</f>
        <v>0</v>
      </c>
      <c r="I278" s="39">
        <f>'Upload Sheet Pull'!K280</f>
        <v>0</v>
      </c>
      <c r="J278" s="39">
        <f>'Upload Sheet Pull'!L280</f>
        <v>0</v>
      </c>
      <c r="K278" s="39">
        <f>'Upload Sheet Pull'!M280</f>
        <v>0</v>
      </c>
      <c r="L278" s="39">
        <f>'Upload Sheet Pull'!N280</f>
        <v>0</v>
      </c>
      <c r="M278" s="39">
        <f>'Upload Sheet Pull'!O280</f>
        <v>0</v>
      </c>
      <c r="N278" s="39">
        <f>'Upload Sheet Pull'!P280</f>
        <v>0</v>
      </c>
      <c r="O278" s="39">
        <f>'Upload Sheet Pull'!Q280</f>
        <v>0</v>
      </c>
      <c r="P278" s="39">
        <f>'Upload Sheet Pull'!R280</f>
        <v>0</v>
      </c>
      <c r="Q278" s="39">
        <f>'Upload Sheet Pull'!S280</f>
        <v>0</v>
      </c>
      <c r="R278" s="39">
        <f>'Upload Sheet Pull'!T280</f>
        <v>0</v>
      </c>
      <c r="S278" s="39">
        <f>'Upload Sheet Pull'!U280</f>
        <v>0</v>
      </c>
      <c r="T278" s="39">
        <f t="shared" si="6"/>
        <v>0</v>
      </c>
    </row>
    <row r="279" spans="1:20" x14ac:dyDescent="0.4">
      <c r="A279" t="str">
        <f>'Upload Sheet Pull'!A281</f>
        <v>Budget</v>
      </c>
      <c r="B279" t="str">
        <f>'Upload Sheet Pull'!B281</f>
        <v>6010-000000</v>
      </c>
      <c r="C279">
        <f>'Upload Sheet Pull'!C281</f>
        <v>800</v>
      </c>
      <c r="D279" t="str">
        <f>'Upload Sheet Pull'!D281</f>
        <v>035</v>
      </c>
      <c r="F279" t="str">
        <f>IF('Upload Sheet Pull'!E281="","",'Upload Sheet Pull'!E281)</f>
        <v/>
      </c>
      <c r="H279" s="39">
        <f>'Upload Sheet Pull'!J281</f>
        <v>0</v>
      </c>
      <c r="I279" s="39">
        <f>'Upload Sheet Pull'!K281</f>
        <v>0</v>
      </c>
      <c r="J279" s="39">
        <f>'Upload Sheet Pull'!L281</f>
        <v>0</v>
      </c>
      <c r="K279" s="39">
        <f>'Upload Sheet Pull'!M281</f>
        <v>0</v>
      </c>
      <c r="L279" s="39">
        <f>'Upload Sheet Pull'!N281</f>
        <v>0</v>
      </c>
      <c r="M279" s="39">
        <f>'Upload Sheet Pull'!O281</f>
        <v>0</v>
      </c>
      <c r="N279" s="39">
        <f>'Upload Sheet Pull'!P281</f>
        <v>0</v>
      </c>
      <c r="O279" s="39">
        <f>'Upload Sheet Pull'!Q281</f>
        <v>0</v>
      </c>
      <c r="P279" s="39">
        <f>'Upload Sheet Pull'!R281</f>
        <v>0</v>
      </c>
      <c r="Q279" s="39">
        <f>'Upload Sheet Pull'!S281</f>
        <v>0</v>
      </c>
      <c r="R279" s="39">
        <f>'Upload Sheet Pull'!T281</f>
        <v>0</v>
      </c>
      <c r="S279" s="39">
        <f>'Upload Sheet Pull'!U281</f>
        <v>0</v>
      </c>
      <c r="T279" s="39">
        <f t="shared" si="6"/>
        <v>0</v>
      </c>
    </row>
    <row r="280" spans="1:20" x14ac:dyDescent="0.4">
      <c r="A280" t="str">
        <f>'Upload Sheet Pull'!A282</f>
        <v>Budget</v>
      </c>
      <c r="B280" t="str">
        <f>'Upload Sheet Pull'!B282</f>
        <v>6015-000000</v>
      </c>
      <c r="C280">
        <f>'Upload Sheet Pull'!C282</f>
        <v>800</v>
      </c>
      <c r="D280" t="str">
        <f>'Upload Sheet Pull'!D282</f>
        <v>035</v>
      </c>
      <c r="F280" t="str">
        <f>IF('Upload Sheet Pull'!E282="","",'Upload Sheet Pull'!E282)</f>
        <v/>
      </c>
      <c r="H280" s="39">
        <f>'Upload Sheet Pull'!J282</f>
        <v>0</v>
      </c>
      <c r="I280" s="39">
        <f>'Upload Sheet Pull'!K282</f>
        <v>0</v>
      </c>
      <c r="J280" s="39">
        <f>'Upload Sheet Pull'!L282</f>
        <v>0</v>
      </c>
      <c r="K280" s="39">
        <f>'Upload Sheet Pull'!M282</f>
        <v>0</v>
      </c>
      <c r="L280" s="39">
        <f>'Upload Sheet Pull'!N282</f>
        <v>0</v>
      </c>
      <c r="M280" s="39">
        <f>'Upload Sheet Pull'!O282</f>
        <v>0</v>
      </c>
      <c r="N280" s="39">
        <f>'Upload Sheet Pull'!P282</f>
        <v>0</v>
      </c>
      <c r="O280" s="39">
        <f>'Upload Sheet Pull'!Q282</f>
        <v>0</v>
      </c>
      <c r="P280" s="39">
        <f>'Upload Sheet Pull'!R282</f>
        <v>0</v>
      </c>
      <c r="Q280" s="39">
        <f>'Upload Sheet Pull'!S282</f>
        <v>0</v>
      </c>
      <c r="R280" s="39">
        <f>'Upload Sheet Pull'!T282</f>
        <v>0</v>
      </c>
      <c r="S280" s="39">
        <f>'Upload Sheet Pull'!U282</f>
        <v>0</v>
      </c>
      <c r="T280" s="39">
        <f t="shared" si="6"/>
        <v>0</v>
      </c>
    </row>
    <row r="281" spans="1:20" x14ac:dyDescent="0.4">
      <c r="A281" t="str">
        <f>'Upload Sheet Pull'!A283</f>
        <v>Budget</v>
      </c>
      <c r="B281" t="str">
        <f>'Upload Sheet Pull'!B283</f>
        <v>6020-000000</v>
      </c>
      <c r="C281">
        <f>'Upload Sheet Pull'!C283</f>
        <v>800</v>
      </c>
      <c r="D281" t="str">
        <f>'Upload Sheet Pull'!D283</f>
        <v>035</v>
      </c>
      <c r="F281" t="str">
        <f>IF('Upload Sheet Pull'!E283="","",'Upload Sheet Pull'!E283)</f>
        <v/>
      </c>
      <c r="H281" s="39">
        <f>'Upload Sheet Pull'!J283</f>
        <v>0</v>
      </c>
      <c r="I281" s="39">
        <f>'Upload Sheet Pull'!K283</f>
        <v>0</v>
      </c>
      <c r="J281" s="39">
        <f>'Upload Sheet Pull'!L283</f>
        <v>0</v>
      </c>
      <c r="K281" s="39">
        <f>'Upload Sheet Pull'!M283</f>
        <v>0</v>
      </c>
      <c r="L281" s="39">
        <f>'Upload Sheet Pull'!N283</f>
        <v>0</v>
      </c>
      <c r="M281" s="39">
        <f>'Upload Sheet Pull'!O283</f>
        <v>0</v>
      </c>
      <c r="N281" s="39">
        <f>'Upload Sheet Pull'!P283</f>
        <v>0</v>
      </c>
      <c r="O281" s="39">
        <f>'Upload Sheet Pull'!Q283</f>
        <v>0</v>
      </c>
      <c r="P281" s="39">
        <f>'Upload Sheet Pull'!R283</f>
        <v>0</v>
      </c>
      <c r="Q281" s="39">
        <f>'Upload Sheet Pull'!S283</f>
        <v>0</v>
      </c>
      <c r="R281" s="39">
        <f>'Upload Sheet Pull'!T283</f>
        <v>0</v>
      </c>
      <c r="S281" s="39">
        <f>'Upload Sheet Pull'!U283</f>
        <v>0</v>
      </c>
      <c r="T281" s="39">
        <f t="shared" si="6"/>
        <v>0</v>
      </c>
    </row>
    <row r="282" spans="1:20" x14ac:dyDescent="0.4">
      <c r="A282" t="str">
        <f>'Upload Sheet Pull'!A284</f>
        <v>Budget</v>
      </c>
      <c r="B282" t="str">
        <f>'Upload Sheet Pull'!B284</f>
        <v>6025-000000</v>
      </c>
      <c r="C282">
        <f>'Upload Sheet Pull'!C284</f>
        <v>800</v>
      </c>
      <c r="D282" t="str">
        <f>'Upload Sheet Pull'!D284</f>
        <v>035</v>
      </c>
      <c r="F282" t="str">
        <f>IF('Upload Sheet Pull'!E284="","",'Upload Sheet Pull'!E284)</f>
        <v/>
      </c>
      <c r="H282" s="39">
        <f>'Upload Sheet Pull'!J284</f>
        <v>0</v>
      </c>
      <c r="I282" s="39">
        <f>'Upload Sheet Pull'!K284</f>
        <v>0</v>
      </c>
      <c r="J282" s="39">
        <f>'Upload Sheet Pull'!L284</f>
        <v>0</v>
      </c>
      <c r="K282" s="39">
        <f>'Upload Sheet Pull'!M284</f>
        <v>0</v>
      </c>
      <c r="L282" s="39">
        <f>'Upload Sheet Pull'!N284</f>
        <v>0</v>
      </c>
      <c r="M282" s="39">
        <f>'Upload Sheet Pull'!O284</f>
        <v>0</v>
      </c>
      <c r="N282" s="39">
        <f>'Upload Sheet Pull'!P284</f>
        <v>0</v>
      </c>
      <c r="O282" s="39">
        <f>'Upload Sheet Pull'!Q284</f>
        <v>0</v>
      </c>
      <c r="P282" s="39">
        <f>'Upload Sheet Pull'!R284</f>
        <v>0</v>
      </c>
      <c r="Q282" s="39">
        <f>'Upload Sheet Pull'!S284</f>
        <v>0</v>
      </c>
      <c r="R282" s="39">
        <f>'Upload Sheet Pull'!T284</f>
        <v>0</v>
      </c>
      <c r="S282" s="39">
        <f>'Upload Sheet Pull'!U284</f>
        <v>0</v>
      </c>
      <c r="T282" s="39">
        <f t="shared" si="6"/>
        <v>0</v>
      </c>
    </row>
    <row r="283" spans="1:20" x14ac:dyDescent="0.4">
      <c r="A283" t="str">
        <f>'Upload Sheet Pull'!A285</f>
        <v>Budget</v>
      </c>
      <c r="B283" t="str">
        <f>'Upload Sheet Pull'!B285</f>
        <v>6030-000000</v>
      </c>
      <c r="C283">
        <f>'Upload Sheet Pull'!C285</f>
        <v>800</v>
      </c>
      <c r="D283" t="str">
        <f>'Upload Sheet Pull'!D285</f>
        <v>035</v>
      </c>
      <c r="F283" t="str">
        <f>IF('Upload Sheet Pull'!E285="","",'Upload Sheet Pull'!E285)</f>
        <v/>
      </c>
      <c r="H283" s="39">
        <f>'Upload Sheet Pull'!J285</f>
        <v>0</v>
      </c>
      <c r="I283" s="39">
        <f>'Upload Sheet Pull'!K285</f>
        <v>0</v>
      </c>
      <c r="J283" s="39">
        <f>'Upload Sheet Pull'!L285</f>
        <v>0</v>
      </c>
      <c r="K283" s="39">
        <f>'Upload Sheet Pull'!M285</f>
        <v>0</v>
      </c>
      <c r="L283" s="39">
        <f>'Upload Sheet Pull'!N285</f>
        <v>0</v>
      </c>
      <c r="M283" s="39">
        <f>'Upload Sheet Pull'!O285</f>
        <v>0</v>
      </c>
      <c r="N283" s="39">
        <f>'Upload Sheet Pull'!P285</f>
        <v>0</v>
      </c>
      <c r="O283" s="39">
        <f>'Upload Sheet Pull'!Q285</f>
        <v>0</v>
      </c>
      <c r="P283" s="39">
        <f>'Upload Sheet Pull'!R285</f>
        <v>0</v>
      </c>
      <c r="Q283" s="39">
        <f>'Upload Sheet Pull'!S285</f>
        <v>0</v>
      </c>
      <c r="R283" s="39">
        <f>'Upload Sheet Pull'!T285</f>
        <v>0</v>
      </c>
      <c r="S283" s="39">
        <f>'Upload Sheet Pull'!U285</f>
        <v>0</v>
      </c>
      <c r="T283" s="39">
        <f t="shared" si="6"/>
        <v>0</v>
      </c>
    </row>
    <row r="284" spans="1:20" x14ac:dyDescent="0.4">
      <c r="A284" t="str">
        <f>'Upload Sheet Pull'!A286</f>
        <v>Budget</v>
      </c>
      <c r="B284" t="str">
        <f>'Upload Sheet Pull'!B286</f>
        <v>6035-000000</v>
      </c>
      <c r="C284">
        <f>'Upload Sheet Pull'!C286</f>
        <v>800</v>
      </c>
      <c r="D284" t="str">
        <f>'Upload Sheet Pull'!D286</f>
        <v>035</v>
      </c>
      <c r="F284" t="str">
        <f>IF('Upload Sheet Pull'!E286="","",'Upload Sheet Pull'!E286)</f>
        <v/>
      </c>
      <c r="H284" s="39">
        <f>'Upload Sheet Pull'!J286</f>
        <v>0</v>
      </c>
      <c r="I284" s="39">
        <f>'Upload Sheet Pull'!K286</f>
        <v>0</v>
      </c>
      <c r="J284" s="39">
        <f>'Upload Sheet Pull'!L286</f>
        <v>0</v>
      </c>
      <c r="K284" s="39">
        <f>'Upload Sheet Pull'!M286</f>
        <v>0</v>
      </c>
      <c r="L284" s="39">
        <f>'Upload Sheet Pull'!N286</f>
        <v>0</v>
      </c>
      <c r="M284" s="39">
        <f>'Upload Sheet Pull'!O286</f>
        <v>0</v>
      </c>
      <c r="N284" s="39">
        <f>'Upload Sheet Pull'!P286</f>
        <v>0</v>
      </c>
      <c r="O284" s="39">
        <f>'Upload Sheet Pull'!Q286</f>
        <v>0</v>
      </c>
      <c r="P284" s="39">
        <f>'Upload Sheet Pull'!R286</f>
        <v>0</v>
      </c>
      <c r="Q284" s="39">
        <f>'Upload Sheet Pull'!S286</f>
        <v>0</v>
      </c>
      <c r="R284" s="39">
        <f>'Upload Sheet Pull'!T286</f>
        <v>0</v>
      </c>
      <c r="S284" s="39">
        <f>'Upload Sheet Pull'!U286</f>
        <v>0</v>
      </c>
      <c r="T284" s="39">
        <f t="shared" si="6"/>
        <v>0</v>
      </c>
    </row>
    <row r="285" spans="1:20" x14ac:dyDescent="0.4">
      <c r="A285" t="str">
        <f>'Upload Sheet Pull'!A287</f>
        <v>Budget</v>
      </c>
      <c r="B285" t="str">
        <f>'Upload Sheet Pull'!B287</f>
        <v>6050-000000</v>
      </c>
      <c r="C285">
        <f>'Upload Sheet Pull'!C287</f>
        <v>800</v>
      </c>
      <c r="D285" t="str">
        <f>'Upload Sheet Pull'!D287</f>
        <v>035</v>
      </c>
      <c r="F285" t="str">
        <f>IF('Upload Sheet Pull'!E287="","",'Upload Sheet Pull'!E287)</f>
        <v/>
      </c>
      <c r="H285" s="39">
        <f>'Upload Sheet Pull'!J287</f>
        <v>0</v>
      </c>
      <c r="I285" s="39">
        <f>'Upload Sheet Pull'!K287</f>
        <v>0</v>
      </c>
      <c r="J285" s="39">
        <f>'Upload Sheet Pull'!L287</f>
        <v>0</v>
      </c>
      <c r="K285" s="39">
        <f>'Upload Sheet Pull'!M287</f>
        <v>0</v>
      </c>
      <c r="L285" s="39">
        <f>'Upload Sheet Pull'!N287</f>
        <v>0</v>
      </c>
      <c r="M285" s="39">
        <f>'Upload Sheet Pull'!O287</f>
        <v>0</v>
      </c>
      <c r="N285" s="39">
        <f>'Upload Sheet Pull'!P287</f>
        <v>0</v>
      </c>
      <c r="O285" s="39">
        <f>'Upload Sheet Pull'!Q287</f>
        <v>0</v>
      </c>
      <c r="P285" s="39">
        <f>'Upload Sheet Pull'!R287</f>
        <v>0</v>
      </c>
      <c r="Q285" s="39">
        <f>'Upload Sheet Pull'!S287</f>
        <v>0</v>
      </c>
      <c r="R285" s="39">
        <f>'Upload Sheet Pull'!T287</f>
        <v>0</v>
      </c>
      <c r="S285" s="39">
        <f>'Upload Sheet Pull'!U287</f>
        <v>0</v>
      </c>
      <c r="T285" s="39">
        <f t="shared" si="6"/>
        <v>0</v>
      </c>
    </row>
    <row r="286" spans="1:20" x14ac:dyDescent="0.4">
      <c r="A286" t="str">
        <f>'Upload Sheet Pull'!A288</f>
        <v>Budget</v>
      </c>
      <c r="B286" t="str">
        <f>'Upload Sheet Pull'!B288</f>
        <v>6055-000000</v>
      </c>
      <c r="C286">
        <f>'Upload Sheet Pull'!C288</f>
        <v>800</v>
      </c>
      <c r="D286" t="str">
        <f>'Upload Sheet Pull'!D288</f>
        <v>035</v>
      </c>
      <c r="F286" t="str">
        <f>IF('Upload Sheet Pull'!E288="","",'Upload Sheet Pull'!E288)</f>
        <v/>
      </c>
      <c r="H286" s="39">
        <f>'Upload Sheet Pull'!J288</f>
        <v>0</v>
      </c>
      <c r="I286" s="39">
        <f>'Upload Sheet Pull'!K288</f>
        <v>0</v>
      </c>
      <c r="J286" s="39">
        <f>'Upload Sheet Pull'!L288</f>
        <v>0</v>
      </c>
      <c r="K286" s="39">
        <f>'Upload Sheet Pull'!M288</f>
        <v>0</v>
      </c>
      <c r="L286" s="39">
        <f>'Upload Sheet Pull'!N288</f>
        <v>0</v>
      </c>
      <c r="M286" s="39">
        <f>'Upload Sheet Pull'!O288</f>
        <v>0</v>
      </c>
      <c r="N286" s="39">
        <f>'Upload Sheet Pull'!P288</f>
        <v>0</v>
      </c>
      <c r="O286" s="39">
        <f>'Upload Sheet Pull'!Q288</f>
        <v>0</v>
      </c>
      <c r="P286" s="39">
        <f>'Upload Sheet Pull'!R288</f>
        <v>0</v>
      </c>
      <c r="Q286" s="39">
        <f>'Upload Sheet Pull'!S288</f>
        <v>0</v>
      </c>
      <c r="R286" s="39">
        <f>'Upload Sheet Pull'!T288</f>
        <v>0</v>
      </c>
      <c r="S286" s="39">
        <f>'Upload Sheet Pull'!U288</f>
        <v>0</v>
      </c>
      <c r="T286" s="39">
        <f t="shared" si="6"/>
        <v>0</v>
      </c>
    </row>
    <row r="287" spans="1:20" x14ac:dyDescent="0.4">
      <c r="A287" t="str">
        <f>'Upload Sheet Pull'!A289</f>
        <v>Budget</v>
      </c>
      <c r="B287" t="str">
        <f>'Upload Sheet Pull'!B289</f>
        <v>7006-000000</v>
      </c>
      <c r="C287">
        <f>'Upload Sheet Pull'!C289</f>
        <v>801</v>
      </c>
      <c r="D287" t="str">
        <f>'Upload Sheet Pull'!D289</f>
        <v>035</v>
      </c>
      <c r="F287" t="str">
        <f>IF('Upload Sheet Pull'!E289="","",'Upload Sheet Pull'!E289)</f>
        <v/>
      </c>
      <c r="H287" s="39">
        <f>'Upload Sheet Pull'!J289</f>
        <v>0</v>
      </c>
      <c r="I287" s="39">
        <f>'Upload Sheet Pull'!K289</f>
        <v>0</v>
      </c>
      <c r="J287" s="39">
        <f>'Upload Sheet Pull'!L289</f>
        <v>0</v>
      </c>
      <c r="K287" s="39">
        <f>'Upload Sheet Pull'!M289</f>
        <v>0</v>
      </c>
      <c r="L287" s="39">
        <f>'Upload Sheet Pull'!N289</f>
        <v>0</v>
      </c>
      <c r="M287" s="39">
        <f>'Upload Sheet Pull'!O289</f>
        <v>0</v>
      </c>
      <c r="N287" s="39">
        <f>'Upload Sheet Pull'!P289</f>
        <v>0</v>
      </c>
      <c r="O287" s="39">
        <f>'Upload Sheet Pull'!Q289</f>
        <v>0</v>
      </c>
      <c r="P287" s="39">
        <f>'Upload Sheet Pull'!R289</f>
        <v>0</v>
      </c>
      <c r="Q287" s="39">
        <f>'Upload Sheet Pull'!S289</f>
        <v>0</v>
      </c>
      <c r="R287" s="39">
        <f>'Upload Sheet Pull'!T289</f>
        <v>0</v>
      </c>
      <c r="S287" s="39">
        <f>'Upload Sheet Pull'!U289</f>
        <v>0</v>
      </c>
      <c r="T287" s="39">
        <f t="shared" si="6"/>
        <v>0</v>
      </c>
    </row>
    <row r="288" spans="1:20" x14ac:dyDescent="0.4">
      <c r="A288" t="str">
        <f>'Upload Sheet Pull'!A290</f>
        <v>Budget</v>
      </c>
      <c r="B288" t="str">
        <f>'Upload Sheet Pull'!B290</f>
        <v>7010-000000</v>
      </c>
      <c r="C288">
        <f>'Upload Sheet Pull'!C290</f>
        <v>801</v>
      </c>
      <c r="D288" t="str">
        <f>'Upload Sheet Pull'!D290</f>
        <v>035</v>
      </c>
      <c r="F288" t="str">
        <f>IF('Upload Sheet Pull'!E290="","",'Upload Sheet Pull'!E290)</f>
        <v/>
      </c>
      <c r="H288" s="39">
        <f>'Upload Sheet Pull'!J290</f>
        <v>0</v>
      </c>
      <c r="I288" s="39">
        <f>'Upload Sheet Pull'!K290</f>
        <v>0</v>
      </c>
      <c r="J288" s="39">
        <f>'Upload Sheet Pull'!L290</f>
        <v>0</v>
      </c>
      <c r="K288" s="39">
        <f>'Upload Sheet Pull'!M290</f>
        <v>0</v>
      </c>
      <c r="L288" s="39">
        <f>'Upload Sheet Pull'!N290</f>
        <v>0</v>
      </c>
      <c r="M288" s="39">
        <f>'Upload Sheet Pull'!O290</f>
        <v>0</v>
      </c>
      <c r="N288" s="39">
        <f>'Upload Sheet Pull'!P290</f>
        <v>900</v>
      </c>
      <c r="O288" s="39">
        <f>'Upload Sheet Pull'!Q290</f>
        <v>0</v>
      </c>
      <c r="P288" s="39">
        <f>'Upload Sheet Pull'!R290</f>
        <v>0</v>
      </c>
      <c r="Q288" s="39">
        <f>'Upload Sheet Pull'!S290</f>
        <v>0</v>
      </c>
      <c r="R288" s="39">
        <f>'Upload Sheet Pull'!T290</f>
        <v>0</v>
      </c>
      <c r="S288" s="39">
        <f>'Upload Sheet Pull'!U290</f>
        <v>0</v>
      </c>
      <c r="T288" s="39">
        <f t="shared" si="6"/>
        <v>900</v>
      </c>
    </row>
    <row r="289" spans="1:20" x14ac:dyDescent="0.4">
      <c r="A289" t="str">
        <f>'Upload Sheet Pull'!A291</f>
        <v>Budget</v>
      </c>
      <c r="B289" t="str">
        <f>'Upload Sheet Pull'!B291</f>
        <v>7012-000000</v>
      </c>
      <c r="C289">
        <f>'Upload Sheet Pull'!C291</f>
        <v>801</v>
      </c>
      <c r="D289" t="str">
        <f>'Upload Sheet Pull'!D291</f>
        <v>035</v>
      </c>
      <c r="F289" t="str">
        <f>IF('Upload Sheet Pull'!E291="","",'Upload Sheet Pull'!E291)</f>
        <v/>
      </c>
      <c r="H289" s="39">
        <f>'Upload Sheet Pull'!J291</f>
        <v>0</v>
      </c>
      <c r="I289" s="39">
        <f>'Upload Sheet Pull'!K291</f>
        <v>0</v>
      </c>
      <c r="J289" s="39">
        <f>'Upload Sheet Pull'!L291</f>
        <v>0</v>
      </c>
      <c r="K289" s="39">
        <f>'Upload Sheet Pull'!M291</f>
        <v>0</v>
      </c>
      <c r="L289" s="39">
        <f>'Upload Sheet Pull'!N291</f>
        <v>0</v>
      </c>
      <c r="M289" s="39">
        <f>'Upload Sheet Pull'!O291</f>
        <v>0</v>
      </c>
      <c r="N289" s="39">
        <f>'Upload Sheet Pull'!P291</f>
        <v>170</v>
      </c>
      <c r="O289" s="39">
        <f>'Upload Sheet Pull'!Q291</f>
        <v>0</v>
      </c>
      <c r="P289" s="39">
        <f>'Upload Sheet Pull'!R291</f>
        <v>0</v>
      </c>
      <c r="Q289" s="39">
        <f>'Upload Sheet Pull'!S291</f>
        <v>0</v>
      </c>
      <c r="R289" s="39">
        <f>'Upload Sheet Pull'!T291</f>
        <v>0</v>
      </c>
      <c r="S289" s="39">
        <f>'Upload Sheet Pull'!U291</f>
        <v>0</v>
      </c>
      <c r="T289" s="39">
        <f t="shared" si="6"/>
        <v>170</v>
      </c>
    </row>
    <row r="290" spans="1:20" x14ac:dyDescent="0.4">
      <c r="A290" t="str">
        <f>'Upload Sheet Pull'!A292</f>
        <v>Budget</v>
      </c>
      <c r="B290" t="str">
        <f>'Upload Sheet Pull'!B292</f>
        <v>7014-000000</v>
      </c>
      <c r="C290">
        <f>'Upload Sheet Pull'!C292</f>
        <v>801</v>
      </c>
      <c r="D290" t="str">
        <f>'Upload Sheet Pull'!D292</f>
        <v>035</v>
      </c>
      <c r="F290" t="str">
        <f>IF('Upload Sheet Pull'!E292="","",'Upload Sheet Pull'!E292)</f>
        <v/>
      </c>
      <c r="H290" s="39">
        <f>'Upload Sheet Pull'!J292</f>
        <v>0</v>
      </c>
      <c r="I290" s="39">
        <f>'Upload Sheet Pull'!K292</f>
        <v>0</v>
      </c>
      <c r="J290" s="39">
        <f>'Upload Sheet Pull'!L292</f>
        <v>0</v>
      </c>
      <c r="K290" s="39">
        <f>'Upload Sheet Pull'!M292</f>
        <v>0</v>
      </c>
      <c r="L290" s="39">
        <f>'Upload Sheet Pull'!N292</f>
        <v>0</v>
      </c>
      <c r="M290" s="39">
        <f>'Upload Sheet Pull'!O292</f>
        <v>0</v>
      </c>
      <c r="N290" s="39">
        <f>'Upload Sheet Pull'!P292</f>
        <v>0</v>
      </c>
      <c r="O290" s="39">
        <f>'Upload Sheet Pull'!Q292</f>
        <v>0</v>
      </c>
      <c r="P290" s="39">
        <f>'Upload Sheet Pull'!R292</f>
        <v>0</v>
      </c>
      <c r="Q290" s="39">
        <f>'Upload Sheet Pull'!S292</f>
        <v>0</v>
      </c>
      <c r="R290" s="39">
        <f>'Upload Sheet Pull'!T292</f>
        <v>0</v>
      </c>
      <c r="S290" s="39">
        <f>'Upload Sheet Pull'!U292</f>
        <v>0</v>
      </c>
      <c r="T290" s="39">
        <f t="shared" si="6"/>
        <v>0</v>
      </c>
    </row>
    <row r="291" spans="1:20" x14ac:dyDescent="0.4">
      <c r="A291" t="str">
        <f>'Upload Sheet Pull'!A293</f>
        <v>Budget</v>
      </c>
      <c r="B291" t="str">
        <f>'Upload Sheet Pull'!B293</f>
        <v>7090-000000</v>
      </c>
      <c r="C291">
        <f>'Upload Sheet Pull'!C293</f>
        <v>801</v>
      </c>
      <c r="D291" t="str">
        <f>'Upload Sheet Pull'!D293</f>
        <v>035</v>
      </c>
      <c r="F291" t="str">
        <f>IF('Upload Sheet Pull'!E293="","",'Upload Sheet Pull'!E293)</f>
        <v/>
      </c>
      <c r="H291" s="39">
        <f>'Upload Sheet Pull'!J293</f>
        <v>0</v>
      </c>
      <c r="I291" s="39">
        <f>'Upload Sheet Pull'!K293</f>
        <v>0</v>
      </c>
      <c r="J291" s="39">
        <f>'Upload Sheet Pull'!L293</f>
        <v>0</v>
      </c>
      <c r="K291" s="39">
        <f>'Upload Sheet Pull'!M293</f>
        <v>0</v>
      </c>
      <c r="L291" s="39">
        <f>'Upload Sheet Pull'!N293</f>
        <v>0</v>
      </c>
      <c r="M291" s="39">
        <f>'Upload Sheet Pull'!O293</f>
        <v>0</v>
      </c>
      <c r="N291" s="39">
        <f>'Upload Sheet Pull'!P293</f>
        <v>0</v>
      </c>
      <c r="O291" s="39">
        <f>'Upload Sheet Pull'!Q293</f>
        <v>0</v>
      </c>
      <c r="P291" s="39">
        <f>'Upload Sheet Pull'!R293</f>
        <v>0</v>
      </c>
      <c r="Q291" s="39">
        <f>'Upload Sheet Pull'!S293</f>
        <v>0</v>
      </c>
      <c r="R291" s="39">
        <f>'Upload Sheet Pull'!T293</f>
        <v>0</v>
      </c>
      <c r="S291" s="39">
        <f>'Upload Sheet Pull'!U293</f>
        <v>0</v>
      </c>
      <c r="T291" s="39">
        <f t="shared" si="6"/>
        <v>0</v>
      </c>
    </row>
    <row r="292" spans="1:20" x14ac:dyDescent="0.4">
      <c r="A292" t="str">
        <f>'Upload Sheet Pull'!A294</f>
        <v>Budget</v>
      </c>
      <c r="B292" t="str">
        <f>'Upload Sheet Pull'!B294</f>
        <v/>
      </c>
      <c r="C292">
        <f>'Upload Sheet Pull'!C294</f>
        <v>801</v>
      </c>
      <c r="D292" t="str">
        <f>'Upload Sheet Pull'!D294</f>
        <v>035</v>
      </c>
      <c r="F292" t="str">
        <f>IF('Upload Sheet Pull'!E294="","",'Upload Sheet Pull'!E294)</f>
        <v/>
      </c>
      <c r="H292" s="39">
        <f>'Upload Sheet Pull'!J294</f>
        <v>0</v>
      </c>
      <c r="I292" s="39">
        <f>'Upload Sheet Pull'!K294</f>
        <v>0</v>
      </c>
      <c r="J292" s="39">
        <f>'Upload Sheet Pull'!L294</f>
        <v>0</v>
      </c>
      <c r="K292" s="39">
        <f>'Upload Sheet Pull'!M294</f>
        <v>0</v>
      </c>
      <c r="L292" s="39">
        <f>'Upload Sheet Pull'!N294</f>
        <v>0</v>
      </c>
      <c r="M292" s="39">
        <f>'Upload Sheet Pull'!O294</f>
        <v>0</v>
      </c>
      <c r="N292" s="39">
        <f>'Upload Sheet Pull'!P294</f>
        <v>0</v>
      </c>
      <c r="O292" s="39">
        <f>'Upload Sheet Pull'!Q294</f>
        <v>0</v>
      </c>
      <c r="P292" s="39">
        <f>'Upload Sheet Pull'!R294</f>
        <v>0</v>
      </c>
      <c r="Q292" s="39">
        <f>'Upload Sheet Pull'!S294</f>
        <v>0</v>
      </c>
      <c r="R292" s="39">
        <f>'Upload Sheet Pull'!T294</f>
        <v>0</v>
      </c>
      <c r="S292" s="39">
        <f>'Upload Sheet Pull'!U294</f>
        <v>0</v>
      </c>
      <c r="T292" s="39">
        <f t="shared" si="6"/>
        <v>0</v>
      </c>
    </row>
    <row r="293" spans="1:20" x14ac:dyDescent="0.4">
      <c r="A293" t="str">
        <f>'Upload Sheet Pull'!A295</f>
        <v>Budget</v>
      </c>
      <c r="B293" t="str">
        <f>'Upload Sheet Pull'!B295</f>
        <v/>
      </c>
      <c r="C293">
        <f>'Upload Sheet Pull'!C295</f>
        <v>801</v>
      </c>
      <c r="D293" t="str">
        <f>'Upload Sheet Pull'!D295</f>
        <v>035</v>
      </c>
      <c r="F293" t="str">
        <f>IF('Upload Sheet Pull'!E295="","",'Upload Sheet Pull'!E295)</f>
        <v/>
      </c>
      <c r="H293" s="39">
        <f>'Upload Sheet Pull'!J295</f>
        <v>0</v>
      </c>
      <c r="I293" s="39">
        <f>'Upload Sheet Pull'!K295</f>
        <v>0</v>
      </c>
      <c r="J293" s="39">
        <f>'Upload Sheet Pull'!L295</f>
        <v>0</v>
      </c>
      <c r="K293" s="39">
        <f>'Upload Sheet Pull'!M295</f>
        <v>0</v>
      </c>
      <c r="L293" s="39">
        <f>'Upload Sheet Pull'!N295</f>
        <v>0</v>
      </c>
      <c r="M293" s="39">
        <f>'Upload Sheet Pull'!O295</f>
        <v>0</v>
      </c>
      <c r="N293" s="39">
        <f>'Upload Sheet Pull'!P295</f>
        <v>0</v>
      </c>
      <c r="O293" s="39">
        <f>'Upload Sheet Pull'!Q295</f>
        <v>0</v>
      </c>
      <c r="P293" s="39">
        <f>'Upload Sheet Pull'!R295</f>
        <v>0</v>
      </c>
      <c r="Q293" s="39">
        <f>'Upload Sheet Pull'!S295</f>
        <v>0</v>
      </c>
      <c r="R293" s="39">
        <f>'Upload Sheet Pull'!T295</f>
        <v>0</v>
      </c>
      <c r="S293" s="39">
        <f>'Upload Sheet Pull'!U295</f>
        <v>0</v>
      </c>
      <c r="T293" s="39">
        <f t="shared" si="6"/>
        <v>0</v>
      </c>
    </row>
    <row r="294" spans="1:20" x14ac:dyDescent="0.4">
      <c r="A294" t="str">
        <f>'Upload Sheet Pull'!A296</f>
        <v>Budget</v>
      </c>
      <c r="B294" t="str">
        <f>'Upload Sheet Pull'!B296</f>
        <v/>
      </c>
      <c r="C294">
        <f>'Upload Sheet Pull'!C296</f>
        <v>801</v>
      </c>
      <c r="D294" t="str">
        <f>'Upload Sheet Pull'!D296</f>
        <v>035</v>
      </c>
      <c r="F294" t="str">
        <f>IF('Upload Sheet Pull'!E296="","",'Upload Sheet Pull'!E296)</f>
        <v/>
      </c>
      <c r="H294" s="39">
        <f>'Upload Sheet Pull'!J296</f>
        <v>0</v>
      </c>
      <c r="I294" s="39">
        <f>'Upload Sheet Pull'!K296</f>
        <v>0</v>
      </c>
      <c r="J294" s="39">
        <f>'Upload Sheet Pull'!L296</f>
        <v>0</v>
      </c>
      <c r="K294" s="39">
        <f>'Upload Sheet Pull'!M296</f>
        <v>0</v>
      </c>
      <c r="L294" s="39">
        <f>'Upload Sheet Pull'!N296</f>
        <v>0</v>
      </c>
      <c r="M294" s="39">
        <f>'Upload Sheet Pull'!O296</f>
        <v>0</v>
      </c>
      <c r="N294" s="39">
        <f>'Upload Sheet Pull'!P296</f>
        <v>0</v>
      </c>
      <c r="O294" s="39">
        <f>'Upload Sheet Pull'!Q296</f>
        <v>0</v>
      </c>
      <c r="P294" s="39">
        <f>'Upload Sheet Pull'!R296</f>
        <v>0</v>
      </c>
      <c r="Q294" s="39">
        <f>'Upload Sheet Pull'!S296</f>
        <v>0</v>
      </c>
      <c r="R294" s="39">
        <f>'Upload Sheet Pull'!T296</f>
        <v>0</v>
      </c>
      <c r="S294" s="39">
        <f>'Upload Sheet Pull'!U296</f>
        <v>0</v>
      </c>
      <c r="T294" s="39">
        <f t="shared" si="6"/>
        <v>0</v>
      </c>
    </row>
    <row r="295" spans="1:20" x14ac:dyDescent="0.4">
      <c r="A295" t="str">
        <f>'Upload Sheet Pull'!A297</f>
        <v>Budget</v>
      </c>
      <c r="B295" t="str">
        <f>'Upload Sheet Pull'!B297</f>
        <v>7006-000000</v>
      </c>
      <c r="C295">
        <f>'Upload Sheet Pull'!C297</f>
        <v>802</v>
      </c>
      <c r="D295" t="str">
        <f>'Upload Sheet Pull'!D297</f>
        <v>035</v>
      </c>
      <c r="F295" t="str">
        <f>IF('Upload Sheet Pull'!E297="","",'Upload Sheet Pull'!E297)</f>
        <v/>
      </c>
      <c r="H295" s="39">
        <f>'Upload Sheet Pull'!J297</f>
        <v>0</v>
      </c>
      <c r="I295" s="39">
        <f>'Upload Sheet Pull'!K297</f>
        <v>0</v>
      </c>
      <c r="J295" s="39">
        <f>'Upload Sheet Pull'!L297</f>
        <v>0</v>
      </c>
      <c r="K295" s="39">
        <f>'Upload Sheet Pull'!M297</f>
        <v>0</v>
      </c>
      <c r="L295" s="39">
        <f>'Upload Sheet Pull'!N297</f>
        <v>0</v>
      </c>
      <c r="M295" s="39">
        <f>'Upload Sheet Pull'!O297</f>
        <v>0</v>
      </c>
      <c r="N295" s="39">
        <f>'Upload Sheet Pull'!P297</f>
        <v>0</v>
      </c>
      <c r="O295" s="39">
        <f>'Upload Sheet Pull'!Q297</f>
        <v>0</v>
      </c>
      <c r="P295" s="39">
        <f>'Upload Sheet Pull'!R297</f>
        <v>0</v>
      </c>
      <c r="Q295" s="39">
        <f>'Upload Sheet Pull'!S297</f>
        <v>0</v>
      </c>
      <c r="R295" s="39">
        <f>'Upload Sheet Pull'!T297</f>
        <v>0</v>
      </c>
      <c r="S295" s="39">
        <f>'Upload Sheet Pull'!U297</f>
        <v>0</v>
      </c>
      <c r="T295" s="39">
        <f t="shared" si="6"/>
        <v>0</v>
      </c>
    </row>
    <row r="296" spans="1:20" x14ac:dyDescent="0.4">
      <c r="A296" t="str">
        <f>'Upload Sheet Pull'!A298</f>
        <v>Budget</v>
      </c>
      <c r="B296" t="str">
        <f>'Upload Sheet Pull'!B298</f>
        <v>7010-000000</v>
      </c>
      <c r="C296">
        <f>'Upload Sheet Pull'!C298</f>
        <v>802</v>
      </c>
      <c r="D296" t="str">
        <f>'Upload Sheet Pull'!D298</f>
        <v>035</v>
      </c>
      <c r="F296" t="str">
        <f>IF('Upload Sheet Pull'!E298="","",'Upload Sheet Pull'!E298)</f>
        <v/>
      </c>
      <c r="H296" s="39">
        <f>'Upload Sheet Pull'!J298</f>
        <v>0</v>
      </c>
      <c r="I296" s="39">
        <f>'Upload Sheet Pull'!K298</f>
        <v>0</v>
      </c>
      <c r="J296" s="39">
        <f>'Upload Sheet Pull'!L298</f>
        <v>0</v>
      </c>
      <c r="K296" s="39">
        <f>'Upload Sheet Pull'!M298</f>
        <v>0</v>
      </c>
      <c r="L296" s="39">
        <f>'Upload Sheet Pull'!N298</f>
        <v>0</v>
      </c>
      <c r="M296" s="39">
        <f>'Upload Sheet Pull'!O298</f>
        <v>0</v>
      </c>
      <c r="N296" s="39">
        <f>'Upload Sheet Pull'!P298</f>
        <v>300</v>
      </c>
      <c r="O296" s="39">
        <f>'Upload Sheet Pull'!Q298</f>
        <v>0</v>
      </c>
      <c r="P296" s="39">
        <f>'Upload Sheet Pull'!R298</f>
        <v>0</v>
      </c>
      <c r="Q296" s="39">
        <f>'Upload Sheet Pull'!S298</f>
        <v>0</v>
      </c>
      <c r="R296" s="39">
        <f>'Upload Sheet Pull'!T298</f>
        <v>0</v>
      </c>
      <c r="S296" s="39">
        <f>'Upload Sheet Pull'!U298</f>
        <v>0</v>
      </c>
      <c r="T296" s="39">
        <f t="shared" si="6"/>
        <v>300</v>
      </c>
    </row>
    <row r="297" spans="1:20" x14ac:dyDescent="0.4">
      <c r="A297" t="str">
        <f>'Upload Sheet Pull'!A299</f>
        <v>Budget</v>
      </c>
      <c r="B297" t="str">
        <f>'Upload Sheet Pull'!B299</f>
        <v>7012-000000</v>
      </c>
      <c r="C297">
        <f>'Upload Sheet Pull'!C299</f>
        <v>802</v>
      </c>
      <c r="D297" t="str">
        <f>'Upload Sheet Pull'!D299</f>
        <v>035</v>
      </c>
      <c r="F297" t="str">
        <f>IF('Upload Sheet Pull'!E299="","",'Upload Sheet Pull'!E299)</f>
        <v/>
      </c>
      <c r="H297" s="39">
        <f>'Upload Sheet Pull'!J299</f>
        <v>0</v>
      </c>
      <c r="I297" s="39">
        <f>'Upload Sheet Pull'!K299</f>
        <v>0</v>
      </c>
      <c r="J297" s="39">
        <f>'Upload Sheet Pull'!L299</f>
        <v>0</v>
      </c>
      <c r="K297" s="39">
        <f>'Upload Sheet Pull'!M299</f>
        <v>0</v>
      </c>
      <c r="L297" s="39">
        <f>'Upload Sheet Pull'!N299</f>
        <v>0</v>
      </c>
      <c r="M297" s="39">
        <f>'Upload Sheet Pull'!O299</f>
        <v>0</v>
      </c>
      <c r="N297" s="39">
        <f>'Upload Sheet Pull'!P299</f>
        <v>50</v>
      </c>
      <c r="O297" s="39">
        <f>'Upload Sheet Pull'!Q299</f>
        <v>0</v>
      </c>
      <c r="P297" s="39">
        <f>'Upload Sheet Pull'!R299</f>
        <v>0</v>
      </c>
      <c r="Q297" s="39">
        <f>'Upload Sheet Pull'!S299</f>
        <v>0</v>
      </c>
      <c r="R297" s="39">
        <f>'Upload Sheet Pull'!T299</f>
        <v>0</v>
      </c>
      <c r="S297" s="39">
        <f>'Upload Sheet Pull'!U299</f>
        <v>0</v>
      </c>
      <c r="T297" s="39">
        <f t="shared" si="6"/>
        <v>50</v>
      </c>
    </row>
    <row r="298" spans="1:20" x14ac:dyDescent="0.4">
      <c r="A298" t="str">
        <f>'Upload Sheet Pull'!A300</f>
        <v>Budget</v>
      </c>
      <c r="B298" t="str">
        <f>'Upload Sheet Pull'!B300</f>
        <v>7014-000000</v>
      </c>
      <c r="C298">
        <f>'Upload Sheet Pull'!C300</f>
        <v>802</v>
      </c>
      <c r="D298" t="str">
        <f>'Upload Sheet Pull'!D300</f>
        <v>035</v>
      </c>
      <c r="F298" t="str">
        <f>IF('Upload Sheet Pull'!E300="","",'Upload Sheet Pull'!E300)</f>
        <v/>
      </c>
      <c r="H298" s="39">
        <f>'Upload Sheet Pull'!J300</f>
        <v>0</v>
      </c>
      <c r="I298" s="39">
        <f>'Upload Sheet Pull'!K300</f>
        <v>0</v>
      </c>
      <c r="J298" s="39">
        <f>'Upload Sheet Pull'!L300</f>
        <v>0</v>
      </c>
      <c r="K298" s="39">
        <f>'Upload Sheet Pull'!M300</f>
        <v>0</v>
      </c>
      <c r="L298" s="39">
        <f>'Upload Sheet Pull'!N300</f>
        <v>0</v>
      </c>
      <c r="M298" s="39">
        <f>'Upload Sheet Pull'!O300</f>
        <v>0</v>
      </c>
      <c r="N298" s="39">
        <f>'Upload Sheet Pull'!P300</f>
        <v>0</v>
      </c>
      <c r="O298" s="39">
        <f>'Upload Sheet Pull'!Q300</f>
        <v>0</v>
      </c>
      <c r="P298" s="39">
        <f>'Upload Sheet Pull'!R300</f>
        <v>0</v>
      </c>
      <c r="Q298" s="39">
        <f>'Upload Sheet Pull'!S300</f>
        <v>0</v>
      </c>
      <c r="R298" s="39">
        <f>'Upload Sheet Pull'!T300</f>
        <v>0</v>
      </c>
      <c r="S298" s="39">
        <f>'Upload Sheet Pull'!U300</f>
        <v>0</v>
      </c>
      <c r="T298" s="39">
        <f t="shared" si="6"/>
        <v>0</v>
      </c>
    </row>
    <row r="299" spans="1:20" x14ac:dyDescent="0.4">
      <c r="A299" t="str">
        <f>'Upload Sheet Pull'!A301</f>
        <v>Budget</v>
      </c>
      <c r="B299" t="str">
        <f>'Upload Sheet Pull'!B301</f>
        <v>7090-000000</v>
      </c>
      <c r="C299">
        <f>'Upload Sheet Pull'!C301</f>
        <v>802</v>
      </c>
      <c r="D299" t="str">
        <f>'Upload Sheet Pull'!D301</f>
        <v>035</v>
      </c>
      <c r="F299" t="str">
        <f>IF('Upload Sheet Pull'!E301="","",'Upload Sheet Pull'!E301)</f>
        <v/>
      </c>
      <c r="H299" s="39">
        <f>'Upload Sheet Pull'!J301</f>
        <v>0</v>
      </c>
      <c r="I299" s="39">
        <f>'Upload Sheet Pull'!K301</f>
        <v>0</v>
      </c>
      <c r="J299" s="39">
        <f>'Upload Sheet Pull'!L301</f>
        <v>0</v>
      </c>
      <c r="K299" s="39">
        <f>'Upload Sheet Pull'!M301</f>
        <v>0</v>
      </c>
      <c r="L299" s="39">
        <f>'Upload Sheet Pull'!N301</f>
        <v>0</v>
      </c>
      <c r="M299" s="39">
        <f>'Upload Sheet Pull'!O301</f>
        <v>0</v>
      </c>
      <c r="N299" s="39">
        <f>'Upload Sheet Pull'!P301</f>
        <v>0</v>
      </c>
      <c r="O299" s="39">
        <f>'Upload Sheet Pull'!Q301</f>
        <v>0</v>
      </c>
      <c r="P299" s="39">
        <f>'Upload Sheet Pull'!R301</f>
        <v>0</v>
      </c>
      <c r="Q299" s="39">
        <f>'Upload Sheet Pull'!S301</f>
        <v>0</v>
      </c>
      <c r="R299" s="39">
        <f>'Upload Sheet Pull'!T301</f>
        <v>0</v>
      </c>
      <c r="S299" s="39">
        <f>'Upload Sheet Pull'!U301</f>
        <v>0</v>
      </c>
      <c r="T299" s="39">
        <f t="shared" si="6"/>
        <v>0</v>
      </c>
    </row>
    <row r="300" spans="1:20" x14ac:dyDescent="0.4">
      <c r="A300" t="str">
        <f>'Upload Sheet Pull'!A302</f>
        <v>Budget</v>
      </c>
      <c r="B300" t="str">
        <f>'Upload Sheet Pull'!B302</f>
        <v/>
      </c>
      <c r="C300">
        <f>'Upload Sheet Pull'!C302</f>
        <v>802</v>
      </c>
      <c r="D300" t="str">
        <f>'Upload Sheet Pull'!D302</f>
        <v>035</v>
      </c>
      <c r="F300" t="str">
        <f>IF('Upload Sheet Pull'!E302="","",'Upload Sheet Pull'!E302)</f>
        <v/>
      </c>
      <c r="H300" s="39">
        <f>'Upload Sheet Pull'!J302</f>
        <v>0</v>
      </c>
      <c r="I300" s="39">
        <f>'Upload Sheet Pull'!K302</f>
        <v>0</v>
      </c>
      <c r="J300" s="39">
        <f>'Upload Sheet Pull'!L302</f>
        <v>0</v>
      </c>
      <c r="K300" s="39">
        <f>'Upload Sheet Pull'!M302</f>
        <v>0</v>
      </c>
      <c r="L300" s="39">
        <f>'Upload Sheet Pull'!N302</f>
        <v>0</v>
      </c>
      <c r="M300" s="39">
        <f>'Upload Sheet Pull'!O302</f>
        <v>0</v>
      </c>
      <c r="N300" s="39">
        <f>'Upload Sheet Pull'!P302</f>
        <v>0</v>
      </c>
      <c r="O300" s="39">
        <f>'Upload Sheet Pull'!Q302</f>
        <v>0</v>
      </c>
      <c r="P300" s="39">
        <f>'Upload Sheet Pull'!R302</f>
        <v>0</v>
      </c>
      <c r="Q300" s="39">
        <f>'Upload Sheet Pull'!S302</f>
        <v>0</v>
      </c>
      <c r="R300" s="39">
        <f>'Upload Sheet Pull'!T302</f>
        <v>0</v>
      </c>
      <c r="S300" s="39">
        <f>'Upload Sheet Pull'!U302</f>
        <v>0</v>
      </c>
      <c r="T300" s="39">
        <f t="shared" si="6"/>
        <v>0</v>
      </c>
    </row>
    <row r="301" spans="1:20" x14ac:dyDescent="0.4">
      <c r="A301" t="str">
        <f>'Upload Sheet Pull'!A303</f>
        <v>Budget</v>
      </c>
      <c r="B301" t="str">
        <f>'Upload Sheet Pull'!B303</f>
        <v/>
      </c>
      <c r="C301">
        <f>'Upload Sheet Pull'!C303</f>
        <v>802</v>
      </c>
      <c r="D301" t="str">
        <f>'Upload Sheet Pull'!D303</f>
        <v>035</v>
      </c>
      <c r="F301" t="str">
        <f>IF('Upload Sheet Pull'!E303="","",'Upload Sheet Pull'!E303)</f>
        <v/>
      </c>
      <c r="H301" s="39">
        <f>'Upload Sheet Pull'!J303</f>
        <v>0</v>
      </c>
      <c r="I301" s="39">
        <f>'Upload Sheet Pull'!K303</f>
        <v>0</v>
      </c>
      <c r="J301" s="39">
        <f>'Upload Sheet Pull'!L303</f>
        <v>0</v>
      </c>
      <c r="K301" s="39">
        <f>'Upload Sheet Pull'!M303</f>
        <v>0</v>
      </c>
      <c r="L301" s="39">
        <f>'Upload Sheet Pull'!N303</f>
        <v>0</v>
      </c>
      <c r="M301" s="39">
        <f>'Upload Sheet Pull'!O303</f>
        <v>0</v>
      </c>
      <c r="N301" s="39">
        <f>'Upload Sheet Pull'!P303</f>
        <v>0</v>
      </c>
      <c r="O301" s="39">
        <f>'Upload Sheet Pull'!Q303</f>
        <v>0</v>
      </c>
      <c r="P301" s="39">
        <f>'Upload Sheet Pull'!R303</f>
        <v>0</v>
      </c>
      <c r="Q301" s="39">
        <f>'Upload Sheet Pull'!S303</f>
        <v>0</v>
      </c>
      <c r="R301" s="39">
        <f>'Upload Sheet Pull'!T303</f>
        <v>0</v>
      </c>
      <c r="S301" s="39">
        <f>'Upload Sheet Pull'!U303</f>
        <v>0</v>
      </c>
      <c r="T301" s="39">
        <f t="shared" si="6"/>
        <v>0</v>
      </c>
    </row>
    <row r="302" spans="1:20" x14ac:dyDescent="0.4">
      <c r="A302" t="str">
        <f>'Upload Sheet Pull'!A304</f>
        <v>Budget</v>
      </c>
      <c r="B302" t="str">
        <f>'Upload Sheet Pull'!B304</f>
        <v/>
      </c>
      <c r="C302">
        <f>'Upload Sheet Pull'!C304</f>
        <v>802</v>
      </c>
      <c r="D302" t="str">
        <f>'Upload Sheet Pull'!D304</f>
        <v>035</v>
      </c>
      <c r="F302" t="str">
        <f>IF('Upload Sheet Pull'!E304="","",'Upload Sheet Pull'!E304)</f>
        <v/>
      </c>
      <c r="H302" s="39">
        <f>'Upload Sheet Pull'!J304</f>
        <v>0</v>
      </c>
      <c r="I302" s="39">
        <f>'Upload Sheet Pull'!K304</f>
        <v>0</v>
      </c>
      <c r="J302" s="39">
        <f>'Upload Sheet Pull'!L304</f>
        <v>0</v>
      </c>
      <c r="K302" s="39">
        <f>'Upload Sheet Pull'!M304</f>
        <v>0</v>
      </c>
      <c r="L302" s="39">
        <f>'Upload Sheet Pull'!N304</f>
        <v>0</v>
      </c>
      <c r="M302" s="39">
        <f>'Upload Sheet Pull'!O304</f>
        <v>0</v>
      </c>
      <c r="N302" s="39">
        <f>'Upload Sheet Pull'!P304</f>
        <v>0</v>
      </c>
      <c r="O302" s="39">
        <f>'Upload Sheet Pull'!Q304</f>
        <v>0</v>
      </c>
      <c r="P302" s="39">
        <f>'Upload Sheet Pull'!R304</f>
        <v>0</v>
      </c>
      <c r="Q302" s="39">
        <f>'Upload Sheet Pull'!S304</f>
        <v>0</v>
      </c>
      <c r="R302" s="39">
        <f>'Upload Sheet Pull'!T304</f>
        <v>0</v>
      </c>
      <c r="S302" s="39">
        <f>'Upload Sheet Pull'!U304</f>
        <v>0</v>
      </c>
      <c r="T302" s="39">
        <f t="shared" si="6"/>
        <v>0</v>
      </c>
    </row>
    <row r="303" spans="1:20" x14ac:dyDescent="0.4">
      <c r="A303" t="str">
        <f>'Upload Sheet Pull'!A305</f>
        <v>Budget</v>
      </c>
      <c r="B303" t="str">
        <f>'Upload Sheet Pull'!B305</f>
        <v>7006-000000</v>
      </c>
      <c r="C303">
        <f>'Upload Sheet Pull'!C305</f>
        <v>803</v>
      </c>
      <c r="D303" t="str">
        <f>'Upload Sheet Pull'!D305</f>
        <v>035</v>
      </c>
      <c r="F303" t="str">
        <f>IF('Upload Sheet Pull'!E305="","",'Upload Sheet Pull'!E305)</f>
        <v/>
      </c>
      <c r="H303" s="39">
        <f>'Upload Sheet Pull'!J305</f>
        <v>0</v>
      </c>
      <c r="I303" s="39">
        <f>'Upload Sheet Pull'!K305</f>
        <v>0</v>
      </c>
      <c r="J303" s="39">
        <f>'Upload Sheet Pull'!L305</f>
        <v>0</v>
      </c>
      <c r="K303" s="39">
        <f>'Upload Sheet Pull'!M305</f>
        <v>0</v>
      </c>
      <c r="L303" s="39">
        <f>'Upload Sheet Pull'!N305</f>
        <v>0</v>
      </c>
      <c r="M303" s="39">
        <f>'Upload Sheet Pull'!O305</f>
        <v>0</v>
      </c>
      <c r="N303" s="39">
        <f>'Upload Sheet Pull'!P305</f>
        <v>0</v>
      </c>
      <c r="O303" s="39">
        <f>'Upload Sheet Pull'!Q305</f>
        <v>0</v>
      </c>
      <c r="P303" s="39">
        <f>'Upload Sheet Pull'!R305</f>
        <v>0</v>
      </c>
      <c r="Q303" s="39">
        <f>'Upload Sheet Pull'!S305</f>
        <v>0</v>
      </c>
      <c r="R303" s="39">
        <f>'Upload Sheet Pull'!T305</f>
        <v>0</v>
      </c>
      <c r="S303" s="39">
        <f>'Upload Sheet Pull'!U305</f>
        <v>0</v>
      </c>
      <c r="T303" s="39">
        <f t="shared" si="6"/>
        <v>0</v>
      </c>
    </row>
    <row r="304" spans="1:20" x14ac:dyDescent="0.4">
      <c r="A304" t="str">
        <f>'Upload Sheet Pull'!A306</f>
        <v>Budget</v>
      </c>
      <c r="B304" t="str">
        <f>'Upload Sheet Pull'!B306</f>
        <v>7010-000000</v>
      </c>
      <c r="C304">
        <f>'Upload Sheet Pull'!C306</f>
        <v>803</v>
      </c>
      <c r="D304" t="str">
        <f>'Upload Sheet Pull'!D306</f>
        <v>035</v>
      </c>
      <c r="F304" t="str">
        <f>IF('Upload Sheet Pull'!E306="","",'Upload Sheet Pull'!E306)</f>
        <v/>
      </c>
      <c r="H304" s="39">
        <f>'Upload Sheet Pull'!J306</f>
        <v>0</v>
      </c>
      <c r="I304" s="39">
        <f>'Upload Sheet Pull'!K306</f>
        <v>0</v>
      </c>
      <c r="J304" s="39">
        <f>'Upload Sheet Pull'!L306</f>
        <v>0</v>
      </c>
      <c r="K304" s="39">
        <f>'Upload Sheet Pull'!M306</f>
        <v>0</v>
      </c>
      <c r="L304" s="39">
        <f>'Upload Sheet Pull'!N306</f>
        <v>0</v>
      </c>
      <c r="M304" s="39">
        <f>'Upload Sheet Pull'!O306</f>
        <v>0</v>
      </c>
      <c r="N304" s="39">
        <f>'Upload Sheet Pull'!P306</f>
        <v>200</v>
      </c>
      <c r="O304" s="39">
        <f>'Upload Sheet Pull'!Q306</f>
        <v>0</v>
      </c>
      <c r="P304" s="39">
        <f>'Upload Sheet Pull'!R306</f>
        <v>0</v>
      </c>
      <c r="Q304" s="39">
        <f>'Upload Sheet Pull'!S306</f>
        <v>0</v>
      </c>
      <c r="R304" s="39">
        <f>'Upload Sheet Pull'!T306</f>
        <v>0</v>
      </c>
      <c r="S304" s="39">
        <f>'Upload Sheet Pull'!U306</f>
        <v>0</v>
      </c>
      <c r="T304" s="39">
        <f t="shared" si="6"/>
        <v>200</v>
      </c>
    </row>
    <row r="305" spans="1:20" x14ac:dyDescent="0.4">
      <c r="A305" t="str">
        <f>'Upload Sheet Pull'!A307</f>
        <v>Budget</v>
      </c>
      <c r="B305" t="str">
        <f>'Upload Sheet Pull'!B307</f>
        <v>7012-000000</v>
      </c>
      <c r="C305">
        <f>'Upload Sheet Pull'!C307</f>
        <v>803</v>
      </c>
      <c r="D305" t="str">
        <f>'Upload Sheet Pull'!D307</f>
        <v>035</v>
      </c>
      <c r="F305" t="str">
        <f>IF('Upload Sheet Pull'!E307="","",'Upload Sheet Pull'!E307)</f>
        <v/>
      </c>
      <c r="H305" s="39">
        <f>'Upload Sheet Pull'!J307</f>
        <v>0</v>
      </c>
      <c r="I305" s="39">
        <f>'Upload Sheet Pull'!K307</f>
        <v>0</v>
      </c>
      <c r="J305" s="39">
        <f>'Upload Sheet Pull'!L307</f>
        <v>0</v>
      </c>
      <c r="K305" s="39">
        <f>'Upload Sheet Pull'!M307</f>
        <v>0</v>
      </c>
      <c r="L305" s="39">
        <f>'Upload Sheet Pull'!N307</f>
        <v>0</v>
      </c>
      <c r="M305" s="39">
        <f>'Upload Sheet Pull'!O307</f>
        <v>0</v>
      </c>
      <c r="N305" s="39">
        <f>'Upload Sheet Pull'!P307</f>
        <v>0</v>
      </c>
      <c r="O305" s="39">
        <f>'Upload Sheet Pull'!Q307</f>
        <v>0</v>
      </c>
      <c r="P305" s="39">
        <f>'Upload Sheet Pull'!R307</f>
        <v>0</v>
      </c>
      <c r="Q305" s="39">
        <f>'Upload Sheet Pull'!S307</f>
        <v>0</v>
      </c>
      <c r="R305" s="39">
        <f>'Upload Sheet Pull'!T307</f>
        <v>0</v>
      </c>
      <c r="S305" s="39">
        <f>'Upload Sheet Pull'!U307</f>
        <v>0</v>
      </c>
      <c r="T305" s="39">
        <f t="shared" si="6"/>
        <v>0</v>
      </c>
    </row>
    <row r="306" spans="1:20" x14ac:dyDescent="0.4">
      <c r="A306" t="str">
        <f>'Upload Sheet Pull'!A308</f>
        <v>Budget</v>
      </c>
      <c r="B306" t="str">
        <f>'Upload Sheet Pull'!B308</f>
        <v>7014-000000</v>
      </c>
      <c r="C306">
        <f>'Upload Sheet Pull'!C308</f>
        <v>803</v>
      </c>
      <c r="D306" t="str">
        <f>'Upload Sheet Pull'!D308</f>
        <v>035</v>
      </c>
      <c r="F306" t="str">
        <f>IF('Upload Sheet Pull'!E308="","",'Upload Sheet Pull'!E308)</f>
        <v/>
      </c>
      <c r="H306" s="39">
        <f>'Upload Sheet Pull'!J308</f>
        <v>0</v>
      </c>
      <c r="I306" s="39">
        <f>'Upload Sheet Pull'!K308</f>
        <v>0</v>
      </c>
      <c r="J306" s="39">
        <f>'Upload Sheet Pull'!L308</f>
        <v>0</v>
      </c>
      <c r="K306" s="39">
        <f>'Upload Sheet Pull'!M308</f>
        <v>0</v>
      </c>
      <c r="L306" s="39">
        <f>'Upload Sheet Pull'!N308</f>
        <v>0</v>
      </c>
      <c r="M306" s="39">
        <f>'Upload Sheet Pull'!O308</f>
        <v>0</v>
      </c>
      <c r="N306" s="39">
        <f>'Upload Sheet Pull'!P308</f>
        <v>0</v>
      </c>
      <c r="O306" s="39">
        <f>'Upload Sheet Pull'!Q308</f>
        <v>0</v>
      </c>
      <c r="P306" s="39">
        <f>'Upload Sheet Pull'!R308</f>
        <v>0</v>
      </c>
      <c r="Q306" s="39">
        <f>'Upload Sheet Pull'!S308</f>
        <v>0</v>
      </c>
      <c r="R306" s="39">
        <f>'Upload Sheet Pull'!T308</f>
        <v>0</v>
      </c>
      <c r="S306" s="39">
        <f>'Upload Sheet Pull'!U308</f>
        <v>0</v>
      </c>
      <c r="T306" s="39">
        <f t="shared" si="6"/>
        <v>0</v>
      </c>
    </row>
    <row r="307" spans="1:20" x14ac:dyDescent="0.4">
      <c r="A307" t="str">
        <f>'Upload Sheet Pull'!A309</f>
        <v>Budget</v>
      </c>
      <c r="B307" t="str">
        <f>'Upload Sheet Pull'!B309</f>
        <v>7090-000000</v>
      </c>
      <c r="C307">
        <f>'Upload Sheet Pull'!C309</f>
        <v>803</v>
      </c>
      <c r="D307" t="str">
        <f>'Upload Sheet Pull'!D309</f>
        <v>035</v>
      </c>
      <c r="F307" t="str">
        <f>IF('Upload Sheet Pull'!E309="","",'Upload Sheet Pull'!E309)</f>
        <v/>
      </c>
      <c r="H307" s="39">
        <f>'Upload Sheet Pull'!J309</f>
        <v>0</v>
      </c>
      <c r="I307" s="39">
        <f>'Upload Sheet Pull'!K309</f>
        <v>0</v>
      </c>
      <c r="J307" s="39">
        <f>'Upload Sheet Pull'!L309</f>
        <v>0</v>
      </c>
      <c r="K307" s="39">
        <f>'Upload Sheet Pull'!M309</f>
        <v>0</v>
      </c>
      <c r="L307" s="39">
        <f>'Upload Sheet Pull'!N309</f>
        <v>0</v>
      </c>
      <c r="M307" s="39">
        <f>'Upload Sheet Pull'!O309</f>
        <v>0</v>
      </c>
      <c r="N307" s="39">
        <f>'Upload Sheet Pull'!P309</f>
        <v>0</v>
      </c>
      <c r="O307" s="39">
        <f>'Upload Sheet Pull'!Q309</f>
        <v>0</v>
      </c>
      <c r="P307" s="39">
        <f>'Upload Sheet Pull'!R309</f>
        <v>0</v>
      </c>
      <c r="Q307" s="39">
        <f>'Upload Sheet Pull'!S309</f>
        <v>0</v>
      </c>
      <c r="R307" s="39">
        <f>'Upload Sheet Pull'!T309</f>
        <v>0</v>
      </c>
      <c r="S307" s="39">
        <f>'Upload Sheet Pull'!U309</f>
        <v>0</v>
      </c>
      <c r="T307" s="39">
        <f t="shared" si="6"/>
        <v>0</v>
      </c>
    </row>
    <row r="308" spans="1:20" x14ac:dyDescent="0.4">
      <c r="A308" t="str">
        <f>'Upload Sheet Pull'!A310</f>
        <v>Budget</v>
      </c>
      <c r="B308" t="str">
        <f>'Upload Sheet Pull'!B310</f>
        <v/>
      </c>
      <c r="C308">
        <f>'Upload Sheet Pull'!C310</f>
        <v>803</v>
      </c>
      <c r="D308" t="str">
        <f>'Upload Sheet Pull'!D310</f>
        <v>035</v>
      </c>
      <c r="F308" t="str">
        <f>IF('Upload Sheet Pull'!E310="","",'Upload Sheet Pull'!E310)</f>
        <v/>
      </c>
      <c r="H308" s="39">
        <f>'Upload Sheet Pull'!J310</f>
        <v>0</v>
      </c>
      <c r="I308" s="39">
        <f>'Upload Sheet Pull'!K310</f>
        <v>0</v>
      </c>
      <c r="J308" s="39">
        <f>'Upload Sheet Pull'!L310</f>
        <v>0</v>
      </c>
      <c r="K308" s="39">
        <f>'Upload Sheet Pull'!M310</f>
        <v>0</v>
      </c>
      <c r="L308" s="39">
        <f>'Upload Sheet Pull'!N310</f>
        <v>0</v>
      </c>
      <c r="M308" s="39">
        <f>'Upload Sheet Pull'!O310</f>
        <v>0</v>
      </c>
      <c r="N308" s="39">
        <f>'Upload Sheet Pull'!P310</f>
        <v>0</v>
      </c>
      <c r="O308" s="39">
        <f>'Upload Sheet Pull'!Q310</f>
        <v>0</v>
      </c>
      <c r="P308" s="39">
        <f>'Upload Sheet Pull'!R310</f>
        <v>0</v>
      </c>
      <c r="Q308" s="39">
        <f>'Upload Sheet Pull'!S310</f>
        <v>0</v>
      </c>
      <c r="R308" s="39">
        <f>'Upload Sheet Pull'!T310</f>
        <v>0</v>
      </c>
      <c r="S308" s="39">
        <f>'Upload Sheet Pull'!U310</f>
        <v>0</v>
      </c>
      <c r="T308" s="39">
        <f t="shared" si="6"/>
        <v>0</v>
      </c>
    </row>
    <row r="309" spans="1:20" x14ac:dyDescent="0.4">
      <c r="A309" t="str">
        <f>'Upload Sheet Pull'!A311</f>
        <v>Budget</v>
      </c>
      <c r="B309" t="str">
        <f>'Upload Sheet Pull'!B311</f>
        <v/>
      </c>
      <c r="C309">
        <f>'Upload Sheet Pull'!C311</f>
        <v>803</v>
      </c>
      <c r="D309" t="str">
        <f>'Upload Sheet Pull'!D311</f>
        <v>035</v>
      </c>
      <c r="F309" t="str">
        <f>IF('Upload Sheet Pull'!E311="","",'Upload Sheet Pull'!E311)</f>
        <v/>
      </c>
      <c r="H309" s="39">
        <f>'Upload Sheet Pull'!J311</f>
        <v>0</v>
      </c>
      <c r="I309" s="39">
        <f>'Upload Sheet Pull'!K311</f>
        <v>0</v>
      </c>
      <c r="J309" s="39">
        <f>'Upload Sheet Pull'!L311</f>
        <v>0</v>
      </c>
      <c r="K309" s="39">
        <f>'Upload Sheet Pull'!M311</f>
        <v>0</v>
      </c>
      <c r="L309" s="39">
        <f>'Upload Sheet Pull'!N311</f>
        <v>0</v>
      </c>
      <c r="M309" s="39">
        <f>'Upload Sheet Pull'!O311</f>
        <v>0</v>
      </c>
      <c r="N309" s="39">
        <f>'Upload Sheet Pull'!P311</f>
        <v>0</v>
      </c>
      <c r="O309" s="39">
        <f>'Upload Sheet Pull'!Q311</f>
        <v>0</v>
      </c>
      <c r="P309" s="39">
        <f>'Upload Sheet Pull'!R311</f>
        <v>0</v>
      </c>
      <c r="Q309" s="39">
        <f>'Upload Sheet Pull'!S311</f>
        <v>0</v>
      </c>
      <c r="R309" s="39">
        <f>'Upload Sheet Pull'!T311</f>
        <v>0</v>
      </c>
      <c r="S309" s="39">
        <f>'Upload Sheet Pull'!U311</f>
        <v>0</v>
      </c>
      <c r="T309" s="39">
        <f t="shared" si="6"/>
        <v>0</v>
      </c>
    </row>
    <row r="310" spans="1:20" x14ac:dyDescent="0.4">
      <c r="A310" t="str">
        <f>'Upload Sheet Pull'!A312</f>
        <v>Budget</v>
      </c>
      <c r="B310" t="str">
        <f>'Upload Sheet Pull'!B312</f>
        <v/>
      </c>
      <c r="C310">
        <f>'Upload Sheet Pull'!C312</f>
        <v>803</v>
      </c>
      <c r="D310" t="str">
        <f>'Upload Sheet Pull'!D312</f>
        <v>035</v>
      </c>
      <c r="F310" t="str">
        <f>IF('Upload Sheet Pull'!E312="","",'Upload Sheet Pull'!E312)</f>
        <v/>
      </c>
      <c r="H310" s="39">
        <f>'Upload Sheet Pull'!J312</f>
        <v>0</v>
      </c>
      <c r="I310" s="39">
        <f>'Upload Sheet Pull'!K312</f>
        <v>0</v>
      </c>
      <c r="J310" s="39">
        <f>'Upload Sheet Pull'!L312</f>
        <v>0</v>
      </c>
      <c r="K310" s="39">
        <f>'Upload Sheet Pull'!M312</f>
        <v>0</v>
      </c>
      <c r="L310" s="39">
        <f>'Upload Sheet Pull'!N312</f>
        <v>0</v>
      </c>
      <c r="M310" s="39">
        <f>'Upload Sheet Pull'!O312</f>
        <v>0</v>
      </c>
      <c r="N310" s="39">
        <f>'Upload Sheet Pull'!P312</f>
        <v>0</v>
      </c>
      <c r="O310" s="39">
        <f>'Upload Sheet Pull'!Q312</f>
        <v>0</v>
      </c>
      <c r="P310" s="39">
        <f>'Upload Sheet Pull'!R312</f>
        <v>0</v>
      </c>
      <c r="Q310" s="39">
        <f>'Upload Sheet Pull'!S312</f>
        <v>0</v>
      </c>
      <c r="R310" s="39">
        <f>'Upload Sheet Pull'!T312</f>
        <v>0</v>
      </c>
      <c r="S310" s="39">
        <f>'Upload Sheet Pull'!U312</f>
        <v>0</v>
      </c>
      <c r="T310" s="39">
        <f t="shared" si="6"/>
        <v>0</v>
      </c>
    </row>
    <row r="311" spans="1:20" x14ac:dyDescent="0.4">
      <c r="A311" t="str">
        <f>'Upload Sheet Pull'!A313</f>
        <v>Budget</v>
      </c>
      <c r="B311" t="str">
        <f>'Upload Sheet Pull'!B313</f>
        <v>7004-000000</v>
      </c>
      <c r="C311">
        <f>'Upload Sheet Pull'!C313</f>
        <v>900</v>
      </c>
      <c r="D311" t="str">
        <f>'Upload Sheet Pull'!D313</f>
        <v>035</v>
      </c>
      <c r="F311" t="str">
        <f>IF('Upload Sheet Pull'!E313="","",'Upload Sheet Pull'!E313)</f>
        <v/>
      </c>
      <c r="H311" s="39">
        <f>'Upload Sheet Pull'!J313</f>
        <v>0</v>
      </c>
      <c r="I311" s="39">
        <f>'Upload Sheet Pull'!K313</f>
        <v>0</v>
      </c>
      <c r="J311" s="39">
        <f>'Upload Sheet Pull'!L313</f>
        <v>0</v>
      </c>
      <c r="K311" s="39">
        <f>'Upload Sheet Pull'!M313</f>
        <v>0</v>
      </c>
      <c r="L311" s="39">
        <f>'Upload Sheet Pull'!N313</f>
        <v>0</v>
      </c>
      <c r="M311" s="39">
        <f>'Upload Sheet Pull'!O313</f>
        <v>0</v>
      </c>
      <c r="N311" s="39">
        <f>'Upload Sheet Pull'!P313</f>
        <v>0</v>
      </c>
      <c r="O311" s="39">
        <f>'Upload Sheet Pull'!Q313</f>
        <v>0</v>
      </c>
      <c r="P311" s="39">
        <f>'Upload Sheet Pull'!R313</f>
        <v>0</v>
      </c>
      <c r="Q311" s="39">
        <f>'Upload Sheet Pull'!S313</f>
        <v>0</v>
      </c>
      <c r="R311" s="39">
        <f>'Upload Sheet Pull'!T313</f>
        <v>0</v>
      </c>
      <c r="S311" s="39">
        <f>'Upload Sheet Pull'!U313</f>
        <v>0</v>
      </c>
      <c r="T311" s="39">
        <f t="shared" si="6"/>
        <v>0</v>
      </c>
    </row>
    <row r="312" spans="1:20" x14ac:dyDescent="0.4">
      <c r="A312" t="str">
        <f>'Upload Sheet Pull'!A314</f>
        <v>Budget</v>
      </c>
      <c r="B312" t="str">
        <f>'Upload Sheet Pull'!B314</f>
        <v>7008-000000</v>
      </c>
      <c r="C312">
        <f>'Upload Sheet Pull'!C314</f>
        <v>900</v>
      </c>
      <c r="D312" t="str">
        <f>'Upload Sheet Pull'!D314</f>
        <v>035</v>
      </c>
      <c r="F312" t="str">
        <f>IF('Upload Sheet Pull'!E314="","",'Upload Sheet Pull'!E314)</f>
        <v/>
      </c>
      <c r="H312" s="39">
        <f>'Upload Sheet Pull'!J314</f>
        <v>0</v>
      </c>
      <c r="I312" s="39">
        <f>'Upload Sheet Pull'!K314</f>
        <v>0</v>
      </c>
      <c r="J312" s="39">
        <f>'Upload Sheet Pull'!L314</f>
        <v>0</v>
      </c>
      <c r="K312" s="39">
        <f>'Upload Sheet Pull'!M314</f>
        <v>0</v>
      </c>
      <c r="L312" s="39">
        <f>'Upload Sheet Pull'!N314</f>
        <v>0</v>
      </c>
      <c r="M312" s="39">
        <f>'Upload Sheet Pull'!O314</f>
        <v>0</v>
      </c>
      <c r="N312" s="39">
        <f>'Upload Sheet Pull'!P314</f>
        <v>0</v>
      </c>
      <c r="O312" s="39">
        <f>'Upload Sheet Pull'!Q314</f>
        <v>0</v>
      </c>
      <c r="P312" s="39">
        <f>'Upload Sheet Pull'!R314</f>
        <v>0</v>
      </c>
      <c r="Q312" s="39">
        <f>'Upload Sheet Pull'!S314</f>
        <v>0</v>
      </c>
      <c r="R312" s="39">
        <f>'Upload Sheet Pull'!T314</f>
        <v>0</v>
      </c>
      <c r="S312" s="39">
        <f>'Upload Sheet Pull'!U314</f>
        <v>0</v>
      </c>
      <c r="T312" s="39">
        <f t="shared" si="6"/>
        <v>0</v>
      </c>
    </row>
    <row r="313" spans="1:20" x14ac:dyDescent="0.4">
      <c r="A313" t="str">
        <f>'Upload Sheet Pull'!A315</f>
        <v>Budget</v>
      </c>
      <c r="B313" t="str">
        <f>'Upload Sheet Pull'!B315</f>
        <v>7010-000000</v>
      </c>
      <c r="C313">
        <f>'Upload Sheet Pull'!C315</f>
        <v>900</v>
      </c>
      <c r="D313" t="str">
        <f>'Upload Sheet Pull'!D315</f>
        <v>035</v>
      </c>
      <c r="F313" t="str">
        <f>IF('Upload Sheet Pull'!E315="","",'Upload Sheet Pull'!E315)</f>
        <v/>
      </c>
      <c r="H313" s="39">
        <f>'Upload Sheet Pull'!J315</f>
        <v>0</v>
      </c>
      <c r="I313" s="39">
        <f>'Upload Sheet Pull'!K315</f>
        <v>0</v>
      </c>
      <c r="J313" s="39">
        <f>'Upload Sheet Pull'!L315</f>
        <v>0</v>
      </c>
      <c r="K313" s="39">
        <f>'Upload Sheet Pull'!M315</f>
        <v>0</v>
      </c>
      <c r="L313" s="39">
        <f>'Upload Sheet Pull'!N315</f>
        <v>0</v>
      </c>
      <c r="M313" s="39">
        <f>'Upload Sheet Pull'!O315</f>
        <v>0</v>
      </c>
      <c r="N313" s="39">
        <f>'Upload Sheet Pull'!P315</f>
        <v>0</v>
      </c>
      <c r="O313" s="39">
        <f>'Upload Sheet Pull'!Q315</f>
        <v>0</v>
      </c>
      <c r="P313" s="39">
        <f>'Upload Sheet Pull'!R315</f>
        <v>0</v>
      </c>
      <c r="Q313" s="39">
        <f>'Upload Sheet Pull'!S315</f>
        <v>0</v>
      </c>
      <c r="R313" s="39">
        <f>'Upload Sheet Pull'!T315</f>
        <v>0</v>
      </c>
      <c r="S313" s="39">
        <f>'Upload Sheet Pull'!U315</f>
        <v>0</v>
      </c>
      <c r="T313" s="39">
        <f t="shared" si="6"/>
        <v>0</v>
      </c>
    </row>
    <row r="314" spans="1:20" x14ac:dyDescent="0.4">
      <c r="A314" t="str">
        <f>'Upload Sheet Pull'!A316</f>
        <v>Budget</v>
      </c>
      <c r="B314" t="str">
        <f>'Upload Sheet Pull'!B316</f>
        <v>7012-000000</v>
      </c>
      <c r="C314">
        <f>'Upload Sheet Pull'!C316</f>
        <v>900</v>
      </c>
      <c r="D314" t="str">
        <f>'Upload Sheet Pull'!D316</f>
        <v>035</v>
      </c>
      <c r="F314" t="str">
        <f>IF('Upload Sheet Pull'!E316="","",'Upload Sheet Pull'!E316)</f>
        <v/>
      </c>
      <c r="H314" s="39">
        <f>'Upload Sheet Pull'!J316</f>
        <v>0</v>
      </c>
      <c r="I314" s="39">
        <f>'Upload Sheet Pull'!K316</f>
        <v>0</v>
      </c>
      <c r="J314" s="39">
        <f>'Upload Sheet Pull'!L316</f>
        <v>0</v>
      </c>
      <c r="K314" s="39">
        <f>'Upload Sheet Pull'!M316</f>
        <v>0</v>
      </c>
      <c r="L314" s="39">
        <f>'Upload Sheet Pull'!N316</f>
        <v>0</v>
      </c>
      <c r="M314" s="39">
        <f>'Upload Sheet Pull'!O316</f>
        <v>0</v>
      </c>
      <c r="N314" s="39">
        <f>'Upload Sheet Pull'!P316</f>
        <v>0</v>
      </c>
      <c r="O314" s="39">
        <f>'Upload Sheet Pull'!Q316</f>
        <v>0</v>
      </c>
      <c r="P314" s="39">
        <f>'Upload Sheet Pull'!R316</f>
        <v>0</v>
      </c>
      <c r="Q314" s="39">
        <f>'Upload Sheet Pull'!S316</f>
        <v>0</v>
      </c>
      <c r="R314" s="39">
        <f>'Upload Sheet Pull'!T316</f>
        <v>0</v>
      </c>
      <c r="S314" s="39">
        <f>'Upload Sheet Pull'!U316</f>
        <v>0</v>
      </c>
      <c r="T314" s="39">
        <f t="shared" si="6"/>
        <v>0</v>
      </c>
    </row>
    <row r="315" spans="1:20" x14ac:dyDescent="0.4">
      <c r="A315" t="str">
        <f>'Upload Sheet Pull'!A317</f>
        <v>Budget</v>
      </c>
      <c r="B315" t="str">
        <f>'Upload Sheet Pull'!B317</f>
        <v>7014-000000</v>
      </c>
      <c r="C315">
        <f>'Upload Sheet Pull'!C317</f>
        <v>900</v>
      </c>
      <c r="D315" t="str">
        <f>'Upload Sheet Pull'!D317</f>
        <v>035</v>
      </c>
      <c r="F315" t="str">
        <f>IF('Upload Sheet Pull'!E317="","",'Upload Sheet Pull'!E317)</f>
        <v/>
      </c>
      <c r="H315" s="39">
        <f>'Upload Sheet Pull'!J317</f>
        <v>0</v>
      </c>
      <c r="I315" s="39">
        <f>'Upload Sheet Pull'!K317</f>
        <v>0</v>
      </c>
      <c r="J315" s="39">
        <f>'Upload Sheet Pull'!L317</f>
        <v>0</v>
      </c>
      <c r="K315" s="39">
        <f>'Upload Sheet Pull'!M317</f>
        <v>0</v>
      </c>
      <c r="L315" s="39">
        <f>'Upload Sheet Pull'!N317</f>
        <v>0</v>
      </c>
      <c r="M315" s="39">
        <f>'Upload Sheet Pull'!O317</f>
        <v>0</v>
      </c>
      <c r="N315" s="39">
        <f>'Upload Sheet Pull'!P317</f>
        <v>0</v>
      </c>
      <c r="O315" s="39">
        <f>'Upload Sheet Pull'!Q317</f>
        <v>0</v>
      </c>
      <c r="P315" s="39">
        <f>'Upload Sheet Pull'!R317</f>
        <v>0</v>
      </c>
      <c r="Q315" s="39">
        <f>'Upload Sheet Pull'!S317</f>
        <v>0</v>
      </c>
      <c r="R315" s="39">
        <f>'Upload Sheet Pull'!T317</f>
        <v>0</v>
      </c>
      <c r="S315" s="39">
        <f>'Upload Sheet Pull'!U317</f>
        <v>0</v>
      </c>
      <c r="T315" s="39">
        <f t="shared" si="6"/>
        <v>0</v>
      </c>
    </row>
    <row r="316" spans="1:20" x14ac:dyDescent="0.4">
      <c r="A316" t="str">
        <f>'Upload Sheet Pull'!A318</f>
        <v>Budget</v>
      </c>
      <c r="B316" t="str">
        <f>'Upload Sheet Pull'!B318</f>
        <v>7020-000000</v>
      </c>
      <c r="C316">
        <f>'Upload Sheet Pull'!C318</f>
        <v>900</v>
      </c>
      <c r="D316" t="str">
        <f>'Upload Sheet Pull'!D318</f>
        <v>035</v>
      </c>
      <c r="F316" t="str">
        <f>IF('Upload Sheet Pull'!E318="","",'Upload Sheet Pull'!E318)</f>
        <v/>
      </c>
      <c r="H316" s="39">
        <f>'Upload Sheet Pull'!J318</f>
        <v>0</v>
      </c>
      <c r="I316" s="39">
        <f>'Upload Sheet Pull'!K318</f>
        <v>0</v>
      </c>
      <c r="J316" s="39">
        <f>'Upload Sheet Pull'!L318</f>
        <v>0</v>
      </c>
      <c r="K316" s="39">
        <f>'Upload Sheet Pull'!M318</f>
        <v>0</v>
      </c>
      <c r="L316" s="39">
        <f>'Upload Sheet Pull'!N318</f>
        <v>0</v>
      </c>
      <c r="M316" s="39">
        <f>'Upload Sheet Pull'!O318</f>
        <v>0</v>
      </c>
      <c r="N316" s="39">
        <f>'Upload Sheet Pull'!P318</f>
        <v>0</v>
      </c>
      <c r="O316" s="39">
        <f>'Upload Sheet Pull'!Q318</f>
        <v>0</v>
      </c>
      <c r="P316" s="39">
        <f>'Upload Sheet Pull'!R318</f>
        <v>0</v>
      </c>
      <c r="Q316" s="39">
        <f>'Upload Sheet Pull'!S318</f>
        <v>0</v>
      </c>
      <c r="R316" s="39">
        <f>'Upload Sheet Pull'!T318</f>
        <v>0</v>
      </c>
      <c r="S316" s="39">
        <f>'Upload Sheet Pull'!U318</f>
        <v>0</v>
      </c>
      <c r="T316" s="39">
        <f t="shared" si="6"/>
        <v>0</v>
      </c>
    </row>
    <row r="317" spans="1:20" x14ac:dyDescent="0.4">
      <c r="A317" t="str">
        <f>'Upload Sheet Pull'!A319</f>
        <v>Budget</v>
      </c>
      <c r="B317" t="str">
        <f>'Upload Sheet Pull'!B319</f>
        <v>7022-000000</v>
      </c>
      <c r="C317">
        <f>'Upload Sheet Pull'!C319</f>
        <v>900</v>
      </c>
      <c r="D317" t="str">
        <f>'Upload Sheet Pull'!D319</f>
        <v>035</v>
      </c>
      <c r="F317" t="str">
        <f>IF('Upload Sheet Pull'!E319="","",'Upload Sheet Pull'!E319)</f>
        <v/>
      </c>
      <c r="H317" s="39">
        <f>'Upload Sheet Pull'!J319</f>
        <v>0</v>
      </c>
      <c r="I317" s="39">
        <f>'Upload Sheet Pull'!K319</f>
        <v>0</v>
      </c>
      <c r="J317" s="39">
        <f>'Upload Sheet Pull'!L319</f>
        <v>0</v>
      </c>
      <c r="K317" s="39">
        <f>'Upload Sheet Pull'!M319</f>
        <v>0</v>
      </c>
      <c r="L317" s="39">
        <f>'Upload Sheet Pull'!N319</f>
        <v>0</v>
      </c>
      <c r="M317" s="39">
        <f>'Upload Sheet Pull'!O319</f>
        <v>0</v>
      </c>
      <c r="N317" s="39">
        <f>'Upload Sheet Pull'!P319</f>
        <v>0</v>
      </c>
      <c r="O317" s="39">
        <f>'Upload Sheet Pull'!Q319</f>
        <v>0</v>
      </c>
      <c r="P317" s="39">
        <f>'Upload Sheet Pull'!R319</f>
        <v>0</v>
      </c>
      <c r="Q317" s="39">
        <f>'Upload Sheet Pull'!S319</f>
        <v>0</v>
      </c>
      <c r="R317" s="39">
        <f>'Upload Sheet Pull'!T319</f>
        <v>0</v>
      </c>
      <c r="S317" s="39">
        <f>'Upload Sheet Pull'!U319</f>
        <v>0</v>
      </c>
      <c r="T317" s="39">
        <f t="shared" si="6"/>
        <v>0</v>
      </c>
    </row>
    <row r="318" spans="1:20" x14ac:dyDescent="0.4">
      <c r="A318" t="str">
        <f>'Upload Sheet Pull'!A320</f>
        <v>Budget</v>
      </c>
      <c r="B318" t="str">
        <f>'Upload Sheet Pull'!B320</f>
        <v>7026-000000</v>
      </c>
      <c r="C318">
        <f>'Upload Sheet Pull'!C320</f>
        <v>900</v>
      </c>
      <c r="D318" t="str">
        <f>'Upload Sheet Pull'!D320</f>
        <v>035</v>
      </c>
      <c r="F318" t="str">
        <f>IF('Upload Sheet Pull'!E320="","",'Upload Sheet Pull'!E320)</f>
        <v/>
      </c>
      <c r="H318" s="39">
        <f>'Upload Sheet Pull'!J320</f>
        <v>0</v>
      </c>
      <c r="I318" s="39">
        <f>'Upload Sheet Pull'!K320</f>
        <v>0</v>
      </c>
      <c r="J318" s="39">
        <f>'Upload Sheet Pull'!L320</f>
        <v>150</v>
      </c>
      <c r="K318" s="39">
        <f>'Upload Sheet Pull'!M320</f>
        <v>0</v>
      </c>
      <c r="L318" s="39">
        <f>'Upload Sheet Pull'!N320</f>
        <v>0</v>
      </c>
      <c r="M318" s="39">
        <f>'Upload Sheet Pull'!O320</f>
        <v>0</v>
      </c>
      <c r="N318" s="39">
        <f>'Upload Sheet Pull'!P320</f>
        <v>0</v>
      </c>
      <c r="O318" s="39">
        <f>'Upload Sheet Pull'!Q320</f>
        <v>0</v>
      </c>
      <c r="P318" s="39">
        <f>'Upload Sheet Pull'!R320</f>
        <v>0</v>
      </c>
      <c r="Q318" s="39">
        <f>'Upload Sheet Pull'!S320</f>
        <v>50</v>
      </c>
      <c r="R318" s="39">
        <f>'Upload Sheet Pull'!T320</f>
        <v>0</v>
      </c>
      <c r="S318" s="39">
        <f>'Upload Sheet Pull'!U320</f>
        <v>0</v>
      </c>
      <c r="T318" s="39">
        <f t="shared" si="6"/>
        <v>200</v>
      </c>
    </row>
    <row r="319" spans="1:20" x14ac:dyDescent="0.4">
      <c r="A319" t="str">
        <f>'Upload Sheet Pull'!A321</f>
        <v>Budget</v>
      </c>
      <c r="B319" t="str">
        <f>'Upload Sheet Pull'!B321</f>
        <v>7030-000000</v>
      </c>
      <c r="C319">
        <f>'Upload Sheet Pull'!C321</f>
        <v>900</v>
      </c>
      <c r="D319" t="str">
        <f>'Upload Sheet Pull'!D321</f>
        <v>035</v>
      </c>
      <c r="F319" t="str">
        <f>IF('Upload Sheet Pull'!E321="","",'Upload Sheet Pull'!E321)</f>
        <v/>
      </c>
      <c r="H319" s="39">
        <f>'Upload Sheet Pull'!J321</f>
        <v>0</v>
      </c>
      <c r="I319" s="39">
        <f>'Upload Sheet Pull'!K321</f>
        <v>0</v>
      </c>
      <c r="J319" s="39">
        <f>'Upload Sheet Pull'!L321</f>
        <v>0</v>
      </c>
      <c r="K319" s="39">
        <f>'Upload Sheet Pull'!M321</f>
        <v>0</v>
      </c>
      <c r="L319" s="39">
        <f>'Upload Sheet Pull'!N321</f>
        <v>0</v>
      </c>
      <c r="M319" s="39">
        <f>'Upload Sheet Pull'!O321</f>
        <v>0</v>
      </c>
      <c r="N319" s="39">
        <f>'Upload Sheet Pull'!P321</f>
        <v>0</v>
      </c>
      <c r="O319" s="39">
        <f>'Upload Sheet Pull'!Q321</f>
        <v>0</v>
      </c>
      <c r="P319" s="39">
        <f>'Upload Sheet Pull'!R321</f>
        <v>0</v>
      </c>
      <c r="Q319" s="39">
        <f>'Upload Sheet Pull'!S321</f>
        <v>0</v>
      </c>
      <c r="R319" s="39">
        <f>'Upload Sheet Pull'!T321</f>
        <v>0</v>
      </c>
      <c r="S319" s="39">
        <f>'Upload Sheet Pull'!U321</f>
        <v>0</v>
      </c>
      <c r="T319" s="39">
        <f t="shared" si="6"/>
        <v>0</v>
      </c>
    </row>
    <row r="320" spans="1:20" x14ac:dyDescent="0.4">
      <c r="A320" t="str">
        <f>'Upload Sheet Pull'!A322</f>
        <v>Budget</v>
      </c>
      <c r="B320" t="str">
        <f>'Upload Sheet Pull'!B322</f>
        <v>7032-000000</v>
      </c>
      <c r="C320">
        <f>'Upload Sheet Pull'!C322</f>
        <v>900</v>
      </c>
      <c r="D320" t="str">
        <f>'Upload Sheet Pull'!D322</f>
        <v>035</v>
      </c>
      <c r="F320" t="str">
        <f>IF('Upload Sheet Pull'!E322="","",'Upload Sheet Pull'!E322)</f>
        <v/>
      </c>
      <c r="H320" s="39">
        <f>'Upload Sheet Pull'!J322</f>
        <v>0</v>
      </c>
      <c r="I320" s="39">
        <f>'Upload Sheet Pull'!K322</f>
        <v>0</v>
      </c>
      <c r="J320" s="39">
        <f>'Upload Sheet Pull'!L322</f>
        <v>0</v>
      </c>
      <c r="K320" s="39">
        <f>'Upload Sheet Pull'!M322</f>
        <v>0</v>
      </c>
      <c r="L320" s="39">
        <f>'Upload Sheet Pull'!N322</f>
        <v>0</v>
      </c>
      <c r="M320" s="39">
        <f>'Upload Sheet Pull'!O322</f>
        <v>0</v>
      </c>
      <c r="N320" s="39">
        <f>'Upload Sheet Pull'!P322</f>
        <v>0</v>
      </c>
      <c r="O320" s="39">
        <f>'Upload Sheet Pull'!Q322</f>
        <v>0</v>
      </c>
      <c r="P320" s="39">
        <f>'Upload Sheet Pull'!R322</f>
        <v>0</v>
      </c>
      <c r="Q320" s="39">
        <f>'Upload Sheet Pull'!S322</f>
        <v>0</v>
      </c>
      <c r="R320" s="39">
        <f>'Upload Sheet Pull'!T322</f>
        <v>0</v>
      </c>
      <c r="S320" s="39">
        <f>'Upload Sheet Pull'!U322</f>
        <v>0</v>
      </c>
      <c r="T320" s="39">
        <f t="shared" si="6"/>
        <v>0</v>
      </c>
    </row>
    <row r="321" spans="1:20" x14ac:dyDescent="0.4">
      <c r="A321" t="str">
        <f>'Upload Sheet Pull'!A323</f>
        <v>Budget</v>
      </c>
      <c r="B321" t="str">
        <f>'Upload Sheet Pull'!B323</f>
        <v>7034-000000</v>
      </c>
      <c r="C321">
        <f>'Upload Sheet Pull'!C323</f>
        <v>900</v>
      </c>
      <c r="D321" t="str">
        <f>'Upload Sheet Pull'!D323</f>
        <v>035</v>
      </c>
      <c r="F321" t="str">
        <f>IF('Upload Sheet Pull'!E323="","",'Upload Sheet Pull'!E323)</f>
        <v/>
      </c>
      <c r="H321" s="39">
        <f>'Upload Sheet Pull'!J323</f>
        <v>75</v>
      </c>
      <c r="I321" s="39">
        <f>'Upload Sheet Pull'!K323</f>
        <v>75</v>
      </c>
      <c r="J321" s="39">
        <f>'Upload Sheet Pull'!L323</f>
        <v>75</v>
      </c>
      <c r="K321" s="39">
        <f>'Upload Sheet Pull'!M323</f>
        <v>75</v>
      </c>
      <c r="L321" s="39">
        <f>'Upload Sheet Pull'!N323</f>
        <v>75</v>
      </c>
      <c r="M321" s="39">
        <f>'Upload Sheet Pull'!O323</f>
        <v>75</v>
      </c>
      <c r="N321" s="39">
        <f>'Upload Sheet Pull'!P323</f>
        <v>75</v>
      </c>
      <c r="O321" s="39">
        <f>'Upload Sheet Pull'!Q323</f>
        <v>75</v>
      </c>
      <c r="P321" s="39">
        <f>'Upload Sheet Pull'!R323</f>
        <v>75</v>
      </c>
      <c r="Q321" s="39">
        <f>'Upload Sheet Pull'!S323</f>
        <v>75</v>
      </c>
      <c r="R321" s="39">
        <f>'Upload Sheet Pull'!T323</f>
        <v>75</v>
      </c>
      <c r="S321" s="39">
        <f>'Upload Sheet Pull'!U323</f>
        <v>75</v>
      </c>
      <c r="T321" s="39">
        <f t="shared" si="6"/>
        <v>900</v>
      </c>
    </row>
    <row r="322" spans="1:20" x14ac:dyDescent="0.4">
      <c r="A322" t="str">
        <f>'Upload Sheet Pull'!A324</f>
        <v>Budget</v>
      </c>
      <c r="B322" t="str">
        <f>'Upload Sheet Pull'!B324</f>
        <v>7044-000000</v>
      </c>
      <c r="C322">
        <f>'Upload Sheet Pull'!C324</f>
        <v>900</v>
      </c>
      <c r="D322" t="str">
        <f>'Upload Sheet Pull'!D324</f>
        <v>035</v>
      </c>
      <c r="F322" t="str">
        <f>IF('Upload Sheet Pull'!E324="","",'Upload Sheet Pull'!E324)</f>
        <v/>
      </c>
      <c r="H322" s="39">
        <f>'Upload Sheet Pull'!J324</f>
        <v>100</v>
      </c>
      <c r="I322" s="39">
        <f>'Upload Sheet Pull'!K324</f>
        <v>100</v>
      </c>
      <c r="J322" s="39">
        <f>'Upload Sheet Pull'!L324</f>
        <v>100</v>
      </c>
      <c r="K322" s="39">
        <f>'Upload Sheet Pull'!M324</f>
        <v>100</v>
      </c>
      <c r="L322" s="39">
        <f>'Upload Sheet Pull'!N324</f>
        <v>100</v>
      </c>
      <c r="M322" s="39">
        <f>'Upload Sheet Pull'!O324</f>
        <v>100</v>
      </c>
      <c r="N322" s="39">
        <f>'Upload Sheet Pull'!P324</f>
        <v>100</v>
      </c>
      <c r="O322" s="39">
        <f>'Upload Sheet Pull'!Q324</f>
        <v>100</v>
      </c>
      <c r="P322" s="39">
        <f>'Upload Sheet Pull'!R324</f>
        <v>100</v>
      </c>
      <c r="Q322" s="39">
        <f>'Upload Sheet Pull'!S324</f>
        <v>100</v>
      </c>
      <c r="R322" s="39">
        <f>'Upload Sheet Pull'!T324</f>
        <v>100</v>
      </c>
      <c r="S322" s="39">
        <f>'Upload Sheet Pull'!U324</f>
        <v>100</v>
      </c>
      <c r="T322" s="39">
        <f t="shared" ref="T322:T385" si="7">SUM(H322:S322)</f>
        <v>1200</v>
      </c>
    </row>
    <row r="323" spans="1:20" x14ac:dyDescent="0.4">
      <c r="A323" t="str">
        <f>'Upload Sheet Pull'!A325</f>
        <v>Budget</v>
      </c>
      <c r="B323" t="str">
        <f>'Upload Sheet Pull'!B325</f>
        <v>7046-000000</v>
      </c>
      <c r="C323">
        <f>'Upload Sheet Pull'!C325</f>
        <v>900</v>
      </c>
      <c r="D323" t="str">
        <f>'Upload Sheet Pull'!D325</f>
        <v>035</v>
      </c>
      <c r="F323" t="str">
        <f>IF('Upload Sheet Pull'!E325="","",'Upload Sheet Pull'!E325)</f>
        <v/>
      </c>
      <c r="H323" s="39">
        <f>'Upload Sheet Pull'!J325</f>
        <v>0</v>
      </c>
      <c r="I323" s="39">
        <f>'Upload Sheet Pull'!K325</f>
        <v>0</v>
      </c>
      <c r="J323" s="39">
        <f>'Upload Sheet Pull'!L325</f>
        <v>0</v>
      </c>
      <c r="K323" s="39">
        <f>'Upload Sheet Pull'!M325</f>
        <v>0</v>
      </c>
      <c r="L323" s="39">
        <f>'Upload Sheet Pull'!N325</f>
        <v>0</v>
      </c>
      <c r="M323" s="39">
        <f>'Upload Sheet Pull'!O325</f>
        <v>0</v>
      </c>
      <c r="N323" s="39">
        <f>'Upload Sheet Pull'!P325</f>
        <v>0</v>
      </c>
      <c r="O323" s="39">
        <f>'Upload Sheet Pull'!Q325</f>
        <v>0</v>
      </c>
      <c r="P323" s="39">
        <f>'Upload Sheet Pull'!R325</f>
        <v>0</v>
      </c>
      <c r="Q323" s="39">
        <f>'Upload Sheet Pull'!S325</f>
        <v>0</v>
      </c>
      <c r="R323" s="39">
        <f>'Upload Sheet Pull'!T325</f>
        <v>0</v>
      </c>
      <c r="S323" s="39">
        <f>'Upload Sheet Pull'!U325</f>
        <v>0</v>
      </c>
      <c r="T323" s="39">
        <f t="shared" si="7"/>
        <v>0</v>
      </c>
    </row>
    <row r="324" spans="1:20" x14ac:dyDescent="0.4">
      <c r="A324" t="str">
        <f>'Upload Sheet Pull'!A326</f>
        <v>Budget</v>
      </c>
      <c r="B324" t="str">
        <f>'Upload Sheet Pull'!B326</f>
        <v>7048-000000</v>
      </c>
      <c r="C324">
        <f>'Upload Sheet Pull'!C326</f>
        <v>900</v>
      </c>
      <c r="D324" t="str">
        <f>'Upload Sheet Pull'!D326</f>
        <v>035</v>
      </c>
      <c r="F324" t="str">
        <f>IF('Upload Sheet Pull'!E326="","",'Upload Sheet Pull'!E326)</f>
        <v/>
      </c>
      <c r="H324" s="39">
        <f>'Upload Sheet Pull'!J326</f>
        <v>0</v>
      </c>
      <c r="I324" s="39">
        <f>'Upload Sheet Pull'!K326</f>
        <v>0</v>
      </c>
      <c r="J324" s="39">
        <f>'Upload Sheet Pull'!L326</f>
        <v>0</v>
      </c>
      <c r="K324" s="39">
        <f>'Upload Sheet Pull'!M326</f>
        <v>0</v>
      </c>
      <c r="L324" s="39">
        <f>'Upload Sheet Pull'!N326</f>
        <v>0</v>
      </c>
      <c r="M324" s="39">
        <f>'Upload Sheet Pull'!O326</f>
        <v>0</v>
      </c>
      <c r="N324" s="39">
        <f>'Upload Sheet Pull'!P326</f>
        <v>0</v>
      </c>
      <c r="O324" s="39">
        <f>'Upload Sheet Pull'!Q326</f>
        <v>0</v>
      </c>
      <c r="P324" s="39">
        <f>'Upload Sheet Pull'!R326</f>
        <v>0</v>
      </c>
      <c r="Q324" s="39">
        <f>'Upload Sheet Pull'!S326</f>
        <v>0</v>
      </c>
      <c r="R324" s="39">
        <f>'Upload Sheet Pull'!T326</f>
        <v>0</v>
      </c>
      <c r="S324" s="39">
        <f>'Upload Sheet Pull'!U326</f>
        <v>0</v>
      </c>
      <c r="T324" s="39">
        <f t="shared" si="7"/>
        <v>0</v>
      </c>
    </row>
    <row r="325" spans="1:20" x14ac:dyDescent="0.4">
      <c r="A325" t="str">
        <f>'Upload Sheet Pull'!A327</f>
        <v>Budget</v>
      </c>
      <c r="B325" t="str">
        <f>'Upload Sheet Pull'!B327</f>
        <v>7070-000000</v>
      </c>
      <c r="C325">
        <f>'Upload Sheet Pull'!C327</f>
        <v>900</v>
      </c>
      <c r="D325" t="str">
        <f>'Upload Sheet Pull'!D327</f>
        <v>035</v>
      </c>
      <c r="F325" t="str">
        <f>IF('Upload Sheet Pull'!E327="","",'Upload Sheet Pull'!E327)</f>
        <v/>
      </c>
      <c r="H325" s="39">
        <f>'Upload Sheet Pull'!J327</f>
        <v>0</v>
      </c>
      <c r="I325" s="39">
        <f>'Upload Sheet Pull'!K327</f>
        <v>0</v>
      </c>
      <c r="J325" s="39">
        <f>'Upload Sheet Pull'!L327</f>
        <v>0</v>
      </c>
      <c r="K325" s="39">
        <f>'Upload Sheet Pull'!M327</f>
        <v>0</v>
      </c>
      <c r="L325" s="39">
        <f>'Upload Sheet Pull'!N327</f>
        <v>0</v>
      </c>
      <c r="M325" s="39">
        <f>'Upload Sheet Pull'!O327</f>
        <v>0</v>
      </c>
      <c r="N325" s="39">
        <f>'Upload Sheet Pull'!P327</f>
        <v>0</v>
      </c>
      <c r="O325" s="39">
        <f>'Upload Sheet Pull'!Q327</f>
        <v>0</v>
      </c>
      <c r="P325" s="39">
        <f>'Upload Sheet Pull'!R327</f>
        <v>0</v>
      </c>
      <c r="Q325" s="39">
        <f>'Upload Sheet Pull'!S327</f>
        <v>0</v>
      </c>
      <c r="R325" s="39">
        <f>'Upload Sheet Pull'!T327</f>
        <v>0</v>
      </c>
      <c r="S325" s="39">
        <f>'Upload Sheet Pull'!U327</f>
        <v>0</v>
      </c>
      <c r="T325" s="39">
        <f t="shared" si="7"/>
        <v>0</v>
      </c>
    </row>
    <row r="326" spans="1:20" x14ac:dyDescent="0.4">
      <c r="A326" t="str">
        <f>'Upload Sheet Pull'!A328</f>
        <v>Budget</v>
      </c>
      <c r="B326" t="str">
        <f>'Upload Sheet Pull'!B328</f>
        <v>7084-000000</v>
      </c>
      <c r="C326">
        <f>'Upload Sheet Pull'!C328</f>
        <v>900</v>
      </c>
      <c r="D326" t="str">
        <f>'Upload Sheet Pull'!D328</f>
        <v>035</v>
      </c>
      <c r="F326" t="str">
        <f>IF('Upload Sheet Pull'!E328="","",'Upload Sheet Pull'!E328)</f>
        <v/>
      </c>
      <c r="H326" s="39">
        <f>'Upload Sheet Pull'!J328</f>
        <v>0</v>
      </c>
      <c r="I326" s="39">
        <f>'Upload Sheet Pull'!K328</f>
        <v>0</v>
      </c>
      <c r="J326" s="39">
        <f>'Upload Sheet Pull'!L328</f>
        <v>0</v>
      </c>
      <c r="K326" s="39">
        <f>'Upload Sheet Pull'!M328</f>
        <v>0</v>
      </c>
      <c r="L326" s="39">
        <f>'Upload Sheet Pull'!N328</f>
        <v>0</v>
      </c>
      <c r="M326" s="39">
        <f>'Upload Sheet Pull'!O328</f>
        <v>0</v>
      </c>
      <c r="N326" s="39">
        <f>'Upload Sheet Pull'!P328</f>
        <v>0</v>
      </c>
      <c r="O326" s="39">
        <f>'Upload Sheet Pull'!Q328</f>
        <v>0</v>
      </c>
      <c r="P326" s="39">
        <f>'Upload Sheet Pull'!R328</f>
        <v>0</v>
      </c>
      <c r="Q326" s="39">
        <f>'Upload Sheet Pull'!S328</f>
        <v>0</v>
      </c>
      <c r="R326" s="39">
        <f>'Upload Sheet Pull'!T328</f>
        <v>0</v>
      </c>
      <c r="S326" s="39">
        <f>'Upload Sheet Pull'!U328</f>
        <v>0</v>
      </c>
      <c r="T326" s="39">
        <f t="shared" si="7"/>
        <v>0</v>
      </c>
    </row>
    <row r="327" spans="1:20" x14ac:dyDescent="0.4">
      <c r="A327" t="str">
        <f>'Upload Sheet Pull'!A329</f>
        <v>Budget</v>
      </c>
      <c r="B327" t="str">
        <f>'Upload Sheet Pull'!B329</f>
        <v>7088-000000</v>
      </c>
      <c r="C327">
        <f>'Upload Sheet Pull'!C329</f>
        <v>900</v>
      </c>
      <c r="D327" t="str">
        <f>'Upload Sheet Pull'!D329</f>
        <v>035</v>
      </c>
      <c r="F327" t="str">
        <f>IF('Upload Sheet Pull'!E329="","",'Upload Sheet Pull'!E329)</f>
        <v/>
      </c>
      <c r="H327" s="39">
        <f>'Upload Sheet Pull'!J329</f>
        <v>0</v>
      </c>
      <c r="I327" s="39">
        <f>'Upload Sheet Pull'!K329</f>
        <v>0</v>
      </c>
      <c r="J327" s="39">
        <f>'Upload Sheet Pull'!L329</f>
        <v>0</v>
      </c>
      <c r="K327" s="39">
        <f>'Upload Sheet Pull'!M329</f>
        <v>0</v>
      </c>
      <c r="L327" s="39">
        <f>'Upload Sheet Pull'!N329</f>
        <v>0</v>
      </c>
      <c r="M327" s="39">
        <f>'Upload Sheet Pull'!O329</f>
        <v>0</v>
      </c>
      <c r="N327" s="39">
        <f>'Upload Sheet Pull'!P329</f>
        <v>0</v>
      </c>
      <c r="O327" s="39">
        <f>'Upload Sheet Pull'!Q329</f>
        <v>0</v>
      </c>
      <c r="P327" s="39">
        <f>'Upload Sheet Pull'!R329</f>
        <v>0</v>
      </c>
      <c r="Q327" s="39">
        <f>'Upload Sheet Pull'!S329</f>
        <v>0</v>
      </c>
      <c r="R327" s="39">
        <f>'Upload Sheet Pull'!T329</f>
        <v>0</v>
      </c>
      <c r="S327" s="39">
        <f>'Upload Sheet Pull'!U329</f>
        <v>0</v>
      </c>
      <c r="T327" s="39">
        <f t="shared" si="7"/>
        <v>0</v>
      </c>
    </row>
    <row r="328" spans="1:20" x14ac:dyDescent="0.4">
      <c r="A328" t="str">
        <f>'Upload Sheet Pull'!A330</f>
        <v>Budget</v>
      </c>
      <c r="B328" t="str">
        <f>'Upload Sheet Pull'!B330</f>
        <v>7090-000000</v>
      </c>
      <c r="C328">
        <f>'Upload Sheet Pull'!C330</f>
        <v>900</v>
      </c>
      <c r="D328" t="str">
        <f>'Upload Sheet Pull'!D330</f>
        <v>035</v>
      </c>
      <c r="F328" t="str">
        <f>IF('Upload Sheet Pull'!E330="","",'Upload Sheet Pull'!E330)</f>
        <v/>
      </c>
      <c r="H328" s="39">
        <f>'Upload Sheet Pull'!J330</f>
        <v>0</v>
      </c>
      <c r="I328" s="39">
        <f>'Upload Sheet Pull'!K330</f>
        <v>0</v>
      </c>
      <c r="J328" s="39">
        <f>'Upload Sheet Pull'!L330</f>
        <v>0</v>
      </c>
      <c r="K328" s="39">
        <f>'Upload Sheet Pull'!M330</f>
        <v>0</v>
      </c>
      <c r="L328" s="39">
        <f>'Upload Sheet Pull'!N330</f>
        <v>0</v>
      </c>
      <c r="M328" s="39">
        <f>'Upload Sheet Pull'!O330</f>
        <v>0</v>
      </c>
      <c r="N328" s="39">
        <f>'Upload Sheet Pull'!P330</f>
        <v>0</v>
      </c>
      <c r="O328" s="39">
        <f>'Upload Sheet Pull'!Q330</f>
        <v>0</v>
      </c>
      <c r="P328" s="39">
        <f>'Upload Sheet Pull'!R330</f>
        <v>0</v>
      </c>
      <c r="Q328" s="39">
        <f>'Upload Sheet Pull'!S330</f>
        <v>0</v>
      </c>
      <c r="R328" s="39">
        <f>'Upload Sheet Pull'!T330</f>
        <v>0</v>
      </c>
      <c r="S328" s="39">
        <f>'Upload Sheet Pull'!U330</f>
        <v>0</v>
      </c>
      <c r="T328" s="39">
        <f t="shared" si="7"/>
        <v>0</v>
      </c>
    </row>
    <row r="329" spans="1:20" x14ac:dyDescent="0.4">
      <c r="A329" t="str">
        <f>'Upload Sheet Pull'!A332</f>
        <v>Budget</v>
      </c>
      <c r="B329" t="str">
        <f>'Upload Sheet Pull'!B331</f>
        <v/>
      </c>
      <c r="C329">
        <f>'Upload Sheet Pull'!C331</f>
        <v>900</v>
      </c>
      <c r="D329" t="str">
        <f>'Upload Sheet Pull'!D331</f>
        <v>035</v>
      </c>
      <c r="F329" t="str">
        <f>IF('Upload Sheet Pull'!E332="","",'Upload Sheet Pull'!E332)</f>
        <v/>
      </c>
      <c r="H329" s="39">
        <f>'Upload Sheet Pull'!J331</f>
        <v>0</v>
      </c>
      <c r="I329" s="39">
        <f>'Upload Sheet Pull'!K331</f>
        <v>0</v>
      </c>
      <c r="J329" s="39">
        <f>'Upload Sheet Pull'!L331</f>
        <v>0</v>
      </c>
      <c r="K329" s="39">
        <f>'Upload Sheet Pull'!M331</f>
        <v>0</v>
      </c>
      <c r="L329" s="39">
        <f>'Upload Sheet Pull'!N331</f>
        <v>0</v>
      </c>
      <c r="M329" s="39">
        <f>'Upload Sheet Pull'!O331</f>
        <v>0</v>
      </c>
      <c r="N329" s="39">
        <f>'Upload Sheet Pull'!P331</f>
        <v>0</v>
      </c>
      <c r="O329" s="39">
        <f>'Upload Sheet Pull'!Q331</f>
        <v>0</v>
      </c>
      <c r="P329" s="39">
        <f>'Upload Sheet Pull'!R331</f>
        <v>0</v>
      </c>
      <c r="Q329" s="39">
        <f>'Upload Sheet Pull'!S331</f>
        <v>0</v>
      </c>
      <c r="R329" s="39">
        <f>'Upload Sheet Pull'!T332</f>
        <v>0</v>
      </c>
      <c r="S329" s="39">
        <f>'Upload Sheet Pull'!U332</f>
        <v>0</v>
      </c>
      <c r="T329" s="39">
        <f t="shared" si="7"/>
        <v>0</v>
      </c>
    </row>
    <row r="330" spans="1:20" x14ac:dyDescent="0.4">
      <c r="A330" t="str">
        <f>'Upload Sheet Pull'!A333</f>
        <v>Budget</v>
      </c>
      <c r="B330" t="str">
        <f>'Upload Sheet Pull'!B332</f>
        <v/>
      </c>
      <c r="C330">
        <f>'Upload Sheet Pull'!C332</f>
        <v>900</v>
      </c>
      <c r="D330" t="str">
        <f>'Upload Sheet Pull'!D332</f>
        <v>035</v>
      </c>
      <c r="F330" t="str">
        <f>IF('Upload Sheet Pull'!E333="","",'Upload Sheet Pull'!E333)</f>
        <v/>
      </c>
      <c r="H330" s="39">
        <f>'Upload Sheet Pull'!J332</f>
        <v>0</v>
      </c>
      <c r="I330" s="39">
        <f>'Upload Sheet Pull'!K332</f>
        <v>0</v>
      </c>
      <c r="J330" s="39">
        <f>'Upload Sheet Pull'!L332</f>
        <v>0</v>
      </c>
      <c r="K330" s="39">
        <f>'Upload Sheet Pull'!M332</f>
        <v>0</v>
      </c>
      <c r="L330" s="39">
        <f>'Upload Sheet Pull'!N332</f>
        <v>0</v>
      </c>
      <c r="M330" s="39">
        <f>'Upload Sheet Pull'!O332</f>
        <v>0</v>
      </c>
      <c r="N330" s="39">
        <f>'Upload Sheet Pull'!P332</f>
        <v>0</v>
      </c>
      <c r="O330" s="39">
        <f>'Upload Sheet Pull'!Q332</f>
        <v>0</v>
      </c>
      <c r="P330" s="39">
        <f>'Upload Sheet Pull'!R332</f>
        <v>0</v>
      </c>
      <c r="Q330" s="39">
        <f>'Upload Sheet Pull'!S332</f>
        <v>0</v>
      </c>
      <c r="R330" s="39">
        <f>'Upload Sheet Pull'!T332</f>
        <v>0</v>
      </c>
      <c r="S330" s="39">
        <f>'Upload Sheet Pull'!U332</f>
        <v>0</v>
      </c>
      <c r="T330" s="39">
        <f t="shared" si="7"/>
        <v>0</v>
      </c>
    </row>
    <row r="331" spans="1:20" x14ac:dyDescent="0.4">
      <c r="A331" t="str">
        <f>'Upload Sheet Pull'!A334</f>
        <v>Budget</v>
      </c>
      <c r="B331" t="str">
        <f>'Upload Sheet Pull'!B333</f>
        <v/>
      </c>
      <c r="C331">
        <f>'Upload Sheet Pull'!C333</f>
        <v>900</v>
      </c>
      <c r="D331" t="str">
        <f>'Upload Sheet Pull'!D333</f>
        <v>035</v>
      </c>
      <c r="F331" t="str">
        <f>IF('Upload Sheet Pull'!E334="","",'Upload Sheet Pull'!E334)</f>
        <v/>
      </c>
      <c r="H331" s="39">
        <f>'Upload Sheet Pull'!J333</f>
        <v>0</v>
      </c>
      <c r="I331" s="39">
        <f>'Upload Sheet Pull'!K333</f>
        <v>0</v>
      </c>
      <c r="J331" s="39">
        <f>'Upload Sheet Pull'!L333</f>
        <v>0</v>
      </c>
      <c r="K331" s="39">
        <f>'Upload Sheet Pull'!M333</f>
        <v>0</v>
      </c>
      <c r="L331" s="39">
        <f>'Upload Sheet Pull'!N333</f>
        <v>0</v>
      </c>
      <c r="M331" s="39">
        <f>'Upload Sheet Pull'!O333</f>
        <v>0</v>
      </c>
      <c r="N331" s="39">
        <f>'Upload Sheet Pull'!P333</f>
        <v>0</v>
      </c>
      <c r="O331" s="39">
        <f>'Upload Sheet Pull'!Q333</f>
        <v>0</v>
      </c>
      <c r="P331" s="39">
        <f>'Upload Sheet Pull'!R333</f>
        <v>0</v>
      </c>
      <c r="Q331" s="39">
        <f>'Upload Sheet Pull'!S333</f>
        <v>0</v>
      </c>
      <c r="R331" s="39">
        <f>'Upload Sheet Pull'!T333</f>
        <v>0</v>
      </c>
      <c r="S331" s="39">
        <f>'Upload Sheet Pull'!U333</f>
        <v>0</v>
      </c>
      <c r="T331" s="39">
        <f t="shared" si="7"/>
        <v>0</v>
      </c>
    </row>
    <row r="332" spans="1:20" x14ac:dyDescent="0.4">
      <c r="A332" t="str">
        <f>'Upload Sheet Pull'!A335</f>
        <v>Budget</v>
      </c>
      <c r="B332" t="str">
        <f>'Upload Sheet Pull'!B334</f>
        <v/>
      </c>
      <c r="C332">
        <f>'Upload Sheet Pull'!C334</f>
        <v>900</v>
      </c>
      <c r="D332" t="str">
        <f>'Upload Sheet Pull'!D334</f>
        <v>035</v>
      </c>
      <c r="F332" t="str">
        <f>IF('Upload Sheet Pull'!E335="","",'Upload Sheet Pull'!E335)</f>
        <v/>
      </c>
      <c r="H332" s="39">
        <f>'Upload Sheet Pull'!J334</f>
        <v>0</v>
      </c>
      <c r="I332" s="39">
        <f>'Upload Sheet Pull'!K334</f>
        <v>0</v>
      </c>
      <c r="J332" s="39">
        <f>'Upload Sheet Pull'!L334</f>
        <v>0</v>
      </c>
      <c r="K332" s="39">
        <f>'Upload Sheet Pull'!M334</f>
        <v>0</v>
      </c>
      <c r="L332" s="39">
        <f>'Upload Sheet Pull'!N334</f>
        <v>0</v>
      </c>
      <c r="M332" s="39">
        <f>'Upload Sheet Pull'!O334</f>
        <v>0</v>
      </c>
      <c r="N332" s="39">
        <f>'Upload Sheet Pull'!P334</f>
        <v>0</v>
      </c>
      <c r="O332" s="39">
        <f>'Upload Sheet Pull'!Q334</f>
        <v>0</v>
      </c>
      <c r="P332" s="39">
        <f>'Upload Sheet Pull'!R334</f>
        <v>0</v>
      </c>
      <c r="Q332" s="39">
        <f>'Upload Sheet Pull'!S334</f>
        <v>0</v>
      </c>
      <c r="R332" s="39">
        <f>'Upload Sheet Pull'!T334</f>
        <v>0</v>
      </c>
      <c r="S332" s="39">
        <f>'Upload Sheet Pull'!U334</f>
        <v>0</v>
      </c>
      <c r="T332" s="39">
        <f t="shared" si="7"/>
        <v>0</v>
      </c>
    </row>
    <row r="333" spans="1:20" x14ac:dyDescent="0.4">
      <c r="A333" t="str">
        <f>'Upload Sheet Pull'!A336</f>
        <v>Budget</v>
      </c>
      <c r="B333" t="str">
        <f>'Upload Sheet Pull'!B335</f>
        <v/>
      </c>
      <c r="C333">
        <f>'Upload Sheet Pull'!C335</f>
        <v>900</v>
      </c>
      <c r="D333" t="str">
        <f>'Upload Sheet Pull'!D335</f>
        <v>035</v>
      </c>
      <c r="F333" t="str">
        <f>IF('Upload Sheet Pull'!E336="","",'Upload Sheet Pull'!E336)</f>
        <v/>
      </c>
      <c r="H333" s="39">
        <f>'Upload Sheet Pull'!J335</f>
        <v>0</v>
      </c>
      <c r="I333" s="39">
        <f>'Upload Sheet Pull'!K335</f>
        <v>0</v>
      </c>
      <c r="J333" s="39">
        <f>'Upload Sheet Pull'!L335</f>
        <v>0</v>
      </c>
      <c r="K333" s="39">
        <f>'Upload Sheet Pull'!M335</f>
        <v>0</v>
      </c>
      <c r="L333" s="39">
        <f>'Upload Sheet Pull'!N335</f>
        <v>0</v>
      </c>
      <c r="M333" s="39">
        <f>'Upload Sheet Pull'!O335</f>
        <v>0</v>
      </c>
      <c r="N333" s="39">
        <f>'Upload Sheet Pull'!P335</f>
        <v>0</v>
      </c>
      <c r="O333" s="39">
        <f>'Upload Sheet Pull'!Q335</f>
        <v>0</v>
      </c>
      <c r="P333" s="39">
        <f>'Upload Sheet Pull'!R335</f>
        <v>0</v>
      </c>
      <c r="Q333" s="39">
        <f>'Upload Sheet Pull'!S335</f>
        <v>0</v>
      </c>
      <c r="R333" s="39">
        <f>'Upload Sheet Pull'!T335</f>
        <v>0</v>
      </c>
      <c r="S333" s="39">
        <f>'Upload Sheet Pull'!U335</f>
        <v>0</v>
      </c>
      <c r="T333" s="39">
        <f t="shared" si="7"/>
        <v>0</v>
      </c>
    </row>
    <row r="334" spans="1:20" x14ac:dyDescent="0.4">
      <c r="A334" t="str">
        <f>'Upload Sheet Pull'!A337</f>
        <v>Budget</v>
      </c>
      <c r="B334" t="str">
        <f>'Upload Sheet Pull'!B336</f>
        <v/>
      </c>
      <c r="C334">
        <f>'Upload Sheet Pull'!C336</f>
        <v>900</v>
      </c>
      <c r="D334" t="str">
        <f>'Upload Sheet Pull'!D336</f>
        <v>035</v>
      </c>
      <c r="F334" t="str">
        <f>IF('Upload Sheet Pull'!E337="","",'Upload Sheet Pull'!E337)</f>
        <v/>
      </c>
      <c r="H334" s="39">
        <f>'Upload Sheet Pull'!J336</f>
        <v>0</v>
      </c>
      <c r="I334" s="39">
        <f>'Upload Sheet Pull'!K336</f>
        <v>0</v>
      </c>
      <c r="J334" s="39">
        <f>'Upload Sheet Pull'!L336</f>
        <v>0</v>
      </c>
      <c r="K334" s="39">
        <f>'Upload Sheet Pull'!M336</f>
        <v>0</v>
      </c>
      <c r="L334" s="39">
        <f>'Upload Sheet Pull'!N336</f>
        <v>0</v>
      </c>
      <c r="M334" s="39">
        <f>'Upload Sheet Pull'!O336</f>
        <v>0</v>
      </c>
      <c r="N334" s="39">
        <f>'Upload Sheet Pull'!P336</f>
        <v>0</v>
      </c>
      <c r="O334" s="39">
        <f>'Upload Sheet Pull'!Q336</f>
        <v>0</v>
      </c>
      <c r="P334" s="39">
        <f>'Upload Sheet Pull'!R336</f>
        <v>0</v>
      </c>
      <c r="Q334" s="39">
        <f>'Upload Sheet Pull'!S336</f>
        <v>0</v>
      </c>
      <c r="R334" s="39">
        <f>'Upload Sheet Pull'!T336</f>
        <v>0</v>
      </c>
      <c r="S334" s="39">
        <f>'Upload Sheet Pull'!U336</f>
        <v>0</v>
      </c>
      <c r="T334" s="39">
        <f t="shared" si="7"/>
        <v>0</v>
      </c>
    </row>
    <row r="335" spans="1:20" x14ac:dyDescent="0.4">
      <c r="A335" t="str">
        <f>'Upload Sheet Pull'!A338</f>
        <v>Budget</v>
      </c>
      <c r="B335" t="str">
        <f>'Upload Sheet Pull'!B337</f>
        <v/>
      </c>
      <c r="C335">
        <f>'Upload Sheet Pull'!C337</f>
        <v>900</v>
      </c>
      <c r="D335" t="str">
        <f>'Upload Sheet Pull'!D337</f>
        <v>035</v>
      </c>
      <c r="H335" s="39">
        <f>'Upload Sheet Pull'!J337</f>
        <v>0</v>
      </c>
      <c r="I335" s="39">
        <f>'Upload Sheet Pull'!K337</f>
        <v>0</v>
      </c>
      <c r="J335" s="39">
        <f>'Upload Sheet Pull'!L337</f>
        <v>0</v>
      </c>
      <c r="K335" s="39">
        <f>'Upload Sheet Pull'!M337</f>
        <v>0</v>
      </c>
      <c r="L335" s="39">
        <f>'Upload Sheet Pull'!N337</f>
        <v>0</v>
      </c>
      <c r="M335" s="39">
        <f>'Upload Sheet Pull'!O337</f>
        <v>0</v>
      </c>
      <c r="N335" s="39">
        <f>'Upload Sheet Pull'!P337</f>
        <v>0</v>
      </c>
      <c r="O335" s="39">
        <f>'Upload Sheet Pull'!Q337</f>
        <v>0</v>
      </c>
      <c r="P335" s="39">
        <f>'Upload Sheet Pull'!R337</f>
        <v>0</v>
      </c>
      <c r="Q335" s="39">
        <f>'Upload Sheet Pull'!S337</f>
        <v>0</v>
      </c>
      <c r="R335" s="39">
        <f>'Upload Sheet Pull'!T337</f>
        <v>0</v>
      </c>
      <c r="S335" s="39">
        <f>'Upload Sheet Pull'!U337</f>
        <v>0</v>
      </c>
      <c r="T335" s="39">
        <f t="shared" si="7"/>
        <v>0</v>
      </c>
    </row>
    <row r="336" spans="1:20" x14ac:dyDescent="0.4">
      <c r="A336" t="str">
        <f>'Upload Sheet Pull'!A338</f>
        <v>Budget</v>
      </c>
      <c r="B336" t="str">
        <f>'Upload Sheet Pull'!B338</f>
        <v/>
      </c>
      <c r="C336">
        <f>'Upload Sheet Pull'!C338</f>
        <v>900</v>
      </c>
      <c r="D336" t="str">
        <f>'Upload Sheet Pull'!D338</f>
        <v>035</v>
      </c>
      <c r="F336" t="str">
        <f>IF('Upload Sheet Pull'!E338="","",'Upload Sheet Pull'!E338)</f>
        <v/>
      </c>
      <c r="H336" s="39">
        <f>'Upload Sheet Pull'!J338</f>
        <v>0</v>
      </c>
      <c r="I336" s="39">
        <f>'Upload Sheet Pull'!K338</f>
        <v>0</v>
      </c>
      <c r="J336" s="39">
        <f>'Upload Sheet Pull'!L338</f>
        <v>0</v>
      </c>
      <c r="K336" s="39">
        <f>'Upload Sheet Pull'!M338</f>
        <v>0</v>
      </c>
      <c r="L336" s="39">
        <f>'Upload Sheet Pull'!N338</f>
        <v>0</v>
      </c>
      <c r="M336" s="39">
        <f>'Upload Sheet Pull'!O338</f>
        <v>0</v>
      </c>
      <c r="N336" s="39">
        <f>'Upload Sheet Pull'!P338</f>
        <v>0</v>
      </c>
      <c r="O336" s="39">
        <f>'Upload Sheet Pull'!Q338</f>
        <v>0</v>
      </c>
      <c r="P336" s="39">
        <f>'Upload Sheet Pull'!R338</f>
        <v>0</v>
      </c>
      <c r="Q336" s="39">
        <f>'Upload Sheet Pull'!S338</f>
        <v>0</v>
      </c>
      <c r="R336" s="39">
        <f>'Upload Sheet Pull'!T338</f>
        <v>0</v>
      </c>
      <c r="S336" s="39">
        <f>'Upload Sheet Pull'!U338</f>
        <v>0</v>
      </c>
      <c r="T336" s="39">
        <f t="shared" si="7"/>
        <v>0</v>
      </c>
    </row>
    <row r="337" spans="1:20" x14ac:dyDescent="0.4">
      <c r="A337" t="str">
        <f>'Upload Sheet Pull'!A339</f>
        <v>Budget</v>
      </c>
      <c r="B337" t="str">
        <f>'Upload Sheet Pull'!B339</f>
        <v>7078-000000</v>
      </c>
      <c r="C337">
        <f>'Upload Sheet Pull'!C339</f>
        <v>910</v>
      </c>
      <c r="D337" t="str">
        <f>'Upload Sheet Pull'!D339</f>
        <v>035</v>
      </c>
      <c r="F337" t="str">
        <f>IF('Upload Sheet Pull'!E339="","",'Upload Sheet Pull'!E339)</f>
        <v/>
      </c>
      <c r="H337" s="39">
        <f>'Upload Sheet Pull'!J339</f>
        <v>0</v>
      </c>
      <c r="I337" s="39">
        <f>'Upload Sheet Pull'!K339</f>
        <v>200</v>
      </c>
      <c r="J337" s="39">
        <f>'Upload Sheet Pull'!L339</f>
        <v>0</v>
      </c>
      <c r="K337" s="39">
        <f>'Upload Sheet Pull'!M339</f>
        <v>0</v>
      </c>
      <c r="L337" s="39">
        <f>'Upload Sheet Pull'!N339</f>
        <v>0</v>
      </c>
      <c r="M337" s="39">
        <f>'Upload Sheet Pull'!O339</f>
        <v>0</v>
      </c>
      <c r="N337" s="39">
        <f>'Upload Sheet Pull'!P339</f>
        <v>200</v>
      </c>
      <c r="O337" s="39">
        <f>'Upload Sheet Pull'!Q339</f>
        <v>0</v>
      </c>
      <c r="P337" s="39">
        <f>'Upload Sheet Pull'!R339</f>
        <v>0</v>
      </c>
      <c r="Q337" s="39">
        <f>'Upload Sheet Pull'!S339</f>
        <v>0</v>
      </c>
      <c r="R337" s="39">
        <f>'Upload Sheet Pull'!T339</f>
        <v>0</v>
      </c>
      <c r="S337" s="39">
        <f>'Upload Sheet Pull'!U339</f>
        <v>0</v>
      </c>
      <c r="T337" s="39">
        <f t="shared" si="7"/>
        <v>400</v>
      </c>
    </row>
    <row r="338" spans="1:20" x14ac:dyDescent="0.4">
      <c r="A338" t="str">
        <f>'Upload Sheet Pull'!A340</f>
        <v>Budget</v>
      </c>
      <c r="B338" t="str">
        <f>'Upload Sheet Pull'!B340</f>
        <v>7016-000000</v>
      </c>
      <c r="C338">
        <f>'Upload Sheet Pull'!C340</f>
        <v>910</v>
      </c>
      <c r="D338" t="str">
        <f>'Upload Sheet Pull'!D340</f>
        <v>035</v>
      </c>
      <c r="F338" t="str">
        <f>IF('Upload Sheet Pull'!E340="","",'Upload Sheet Pull'!E340)</f>
        <v/>
      </c>
      <c r="H338" s="39">
        <f>'Upload Sheet Pull'!J340</f>
        <v>0</v>
      </c>
      <c r="I338" s="39">
        <f>'Upload Sheet Pull'!K340</f>
        <v>0</v>
      </c>
      <c r="J338" s="39">
        <f>'Upload Sheet Pull'!L340</f>
        <v>0</v>
      </c>
      <c r="K338" s="39">
        <f>'Upload Sheet Pull'!M340</f>
        <v>0</v>
      </c>
      <c r="L338" s="39">
        <f>'Upload Sheet Pull'!N340</f>
        <v>0</v>
      </c>
      <c r="M338" s="39">
        <f>'Upload Sheet Pull'!O340</f>
        <v>0</v>
      </c>
      <c r="N338" s="39">
        <f>'Upload Sheet Pull'!P340</f>
        <v>0</v>
      </c>
      <c r="O338" s="39">
        <f>'Upload Sheet Pull'!Q340</f>
        <v>0</v>
      </c>
      <c r="P338" s="39">
        <f>'Upload Sheet Pull'!R340</f>
        <v>0</v>
      </c>
      <c r="Q338" s="39">
        <f>'Upload Sheet Pull'!S340</f>
        <v>0</v>
      </c>
      <c r="R338" s="39">
        <f>'Upload Sheet Pull'!T340</f>
        <v>0</v>
      </c>
      <c r="S338" s="39">
        <f>'Upload Sheet Pull'!U340</f>
        <v>0</v>
      </c>
      <c r="T338" s="39">
        <f t="shared" si="7"/>
        <v>0</v>
      </c>
    </row>
    <row r="339" spans="1:20" x14ac:dyDescent="0.4">
      <c r="A339" t="str">
        <f>'Upload Sheet Pull'!A341</f>
        <v>Budget</v>
      </c>
      <c r="B339" t="str">
        <f>'Upload Sheet Pull'!B341</f>
        <v>7078-000000</v>
      </c>
      <c r="C339">
        <f>'Upload Sheet Pull'!C341</f>
        <v>911</v>
      </c>
      <c r="D339" t="str">
        <f>'Upload Sheet Pull'!D341</f>
        <v>035</v>
      </c>
      <c r="F339" t="str">
        <f>IF('Upload Sheet Pull'!E341="","",'Upload Sheet Pull'!E341)</f>
        <v/>
      </c>
      <c r="H339" s="39">
        <f>'Upload Sheet Pull'!J341</f>
        <v>0</v>
      </c>
      <c r="I339" s="39">
        <f>'Upload Sheet Pull'!K341</f>
        <v>200</v>
      </c>
      <c r="J339" s="39">
        <f>'Upload Sheet Pull'!L341</f>
        <v>0</v>
      </c>
      <c r="K339" s="39">
        <f>'Upload Sheet Pull'!M341</f>
        <v>0</v>
      </c>
      <c r="L339" s="39">
        <f>'Upload Sheet Pull'!N341</f>
        <v>0</v>
      </c>
      <c r="M339" s="39">
        <f>'Upload Sheet Pull'!O341</f>
        <v>0</v>
      </c>
      <c r="N339" s="39">
        <f>'Upload Sheet Pull'!P341</f>
        <v>200</v>
      </c>
      <c r="O339" s="39">
        <f>'Upload Sheet Pull'!Q341</f>
        <v>0</v>
      </c>
      <c r="P339" s="39">
        <f>'Upload Sheet Pull'!R341</f>
        <v>0</v>
      </c>
      <c r="Q339" s="39">
        <f>'Upload Sheet Pull'!S341</f>
        <v>0</v>
      </c>
      <c r="R339" s="39">
        <f>'Upload Sheet Pull'!T341</f>
        <v>0</v>
      </c>
      <c r="S339" s="39">
        <f>'Upload Sheet Pull'!U341</f>
        <v>0</v>
      </c>
      <c r="T339" s="39">
        <f t="shared" si="7"/>
        <v>400</v>
      </c>
    </row>
    <row r="340" spans="1:20" x14ac:dyDescent="0.4">
      <c r="A340" t="str">
        <f>'Upload Sheet Pull'!A342</f>
        <v>Budget</v>
      </c>
      <c r="B340" t="str">
        <f>'Upload Sheet Pull'!B342</f>
        <v>7016-000000</v>
      </c>
      <c r="C340">
        <f>'Upload Sheet Pull'!C342</f>
        <v>911</v>
      </c>
      <c r="D340" t="str">
        <f>'Upload Sheet Pull'!D342</f>
        <v>035</v>
      </c>
      <c r="F340" t="str">
        <f>IF('Upload Sheet Pull'!E342="","",'Upload Sheet Pull'!E342)</f>
        <v/>
      </c>
      <c r="H340" s="39">
        <f>'Upload Sheet Pull'!J342</f>
        <v>0</v>
      </c>
      <c r="I340" s="39">
        <f>'Upload Sheet Pull'!K342</f>
        <v>0</v>
      </c>
      <c r="J340" s="39">
        <f>'Upload Sheet Pull'!L342</f>
        <v>0</v>
      </c>
      <c r="K340" s="39">
        <f>'Upload Sheet Pull'!M342</f>
        <v>0</v>
      </c>
      <c r="L340" s="39">
        <f>'Upload Sheet Pull'!N342</f>
        <v>0</v>
      </c>
      <c r="M340" s="39">
        <f>'Upload Sheet Pull'!O342</f>
        <v>0</v>
      </c>
      <c r="N340" s="39">
        <f>'Upload Sheet Pull'!P342</f>
        <v>0</v>
      </c>
      <c r="O340" s="39">
        <f>'Upload Sheet Pull'!Q342</f>
        <v>0</v>
      </c>
      <c r="P340" s="39">
        <f>'Upload Sheet Pull'!R342</f>
        <v>0</v>
      </c>
      <c r="Q340" s="39">
        <f>'Upload Sheet Pull'!S342</f>
        <v>0</v>
      </c>
      <c r="R340" s="39">
        <f>'Upload Sheet Pull'!T342</f>
        <v>0</v>
      </c>
      <c r="S340" s="39">
        <f>'Upload Sheet Pull'!U342</f>
        <v>0</v>
      </c>
      <c r="T340" s="39">
        <f t="shared" si="7"/>
        <v>0</v>
      </c>
    </row>
    <row r="341" spans="1:20" x14ac:dyDescent="0.4">
      <c r="A341" t="str">
        <f>'Upload Sheet Pull'!A343</f>
        <v>Budget</v>
      </c>
      <c r="B341" t="str">
        <f>'Upload Sheet Pull'!B343</f>
        <v>7078-000000</v>
      </c>
      <c r="C341">
        <f>'Upload Sheet Pull'!C343</f>
        <v>912</v>
      </c>
      <c r="D341" t="str">
        <f>'Upload Sheet Pull'!D343</f>
        <v>035</v>
      </c>
      <c r="F341" t="str">
        <f>IF('Upload Sheet Pull'!E343="","",'Upload Sheet Pull'!E343)</f>
        <v/>
      </c>
      <c r="H341" s="39">
        <f>'Upload Sheet Pull'!J343</f>
        <v>0</v>
      </c>
      <c r="I341" s="39">
        <f>'Upload Sheet Pull'!K343</f>
        <v>200</v>
      </c>
      <c r="J341" s="39">
        <f>'Upload Sheet Pull'!L343</f>
        <v>0</v>
      </c>
      <c r="K341" s="39">
        <f>'Upload Sheet Pull'!M343</f>
        <v>0</v>
      </c>
      <c r="L341" s="39">
        <f>'Upload Sheet Pull'!N343</f>
        <v>0</v>
      </c>
      <c r="M341" s="39">
        <f>'Upload Sheet Pull'!O343</f>
        <v>0</v>
      </c>
      <c r="N341" s="39">
        <f>'Upload Sheet Pull'!P343</f>
        <v>200</v>
      </c>
      <c r="O341" s="39">
        <f>'Upload Sheet Pull'!Q343</f>
        <v>0</v>
      </c>
      <c r="P341" s="39">
        <f>'Upload Sheet Pull'!R343</f>
        <v>0</v>
      </c>
      <c r="Q341" s="39">
        <f>'Upload Sheet Pull'!S343</f>
        <v>0</v>
      </c>
      <c r="R341" s="39">
        <f>'Upload Sheet Pull'!T343</f>
        <v>0</v>
      </c>
      <c r="S341" s="39">
        <f>'Upload Sheet Pull'!U343</f>
        <v>0</v>
      </c>
      <c r="T341" s="39">
        <f t="shared" si="7"/>
        <v>400</v>
      </c>
    </row>
    <row r="342" spans="1:20" x14ac:dyDescent="0.4">
      <c r="A342" t="str">
        <f>'Upload Sheet Pull'!A344</f>
        <v>Budget</v>
      </c>
      <c r="B342" t="str">
        <f>'Upload Sheet Pull'!B344</f>
        <v>7016-000000</v>
      </c>
      <c r="C342">
        <f>'Upload Sheet Pull'!C344</f>
        <v>912</v>
      </c>
      <c r="D342" t="str">
        <f>'Upload Sheet Pull'!D344</f>
        <v>035</v>
      </c>
      <c r="F342" t="str">
        <f>IF('Upload Sheet Pull'!E344="","",'Upload Sheet Pull'!E344)</f>
        <v/>
      </c>
      <c r="H342" s="39">
        <f>'Upload Sheet Pull'!J344</f>
        <v>0</v>
      </c>
      <c r="I342" s="39">
        <f>'Upload Sheet Pull'!K344</f>
        <v>0</v>
      </c>
      <c r="J342" s="39">
        <f>'Upload Sheet Pull'!L344</f>
        <v>0</v>
      </c>
      <c r="K342" s="39">
        <f>'Upload Sheet Pull'!M344</f>
        <v>0</v>
      </c>
      <c r="L342" s="39">
        <f>'Upload Sheet Pull'!N344</f>
        <v>0</v>
      </c>
      <c r="M342" s="39">
        <f>'Upload Sheet Pull'!O344</f>
        <v>0</v>
      </c>
      <c r="N342" s="39">
        <f>'Upload Sheet Pull'!P344</f>
        <v>0</v>
      </c>
      <c r="O342" s="39">
        <f>'Upload Sheet Pull'!Q344</f>
        <v>0</v>
      </c>
      <c r="P342" s="39">
        <f>'Upload Sheet Pull'!R344</f>
        <v>0</v>
      </c>
      <c r="Q342" s="39">
        <f>'Upload Sheet Pull'!S344</f>
        <v>0</v>
      </c>
      <c r="R342" s="39">
        <f>'Upload Sheet Pull'!T344</f>
        <v>0</v>
      </c>
      <c r="S342" s="39">
        <f>'Upload Sheet Pull'!U344</f>
        <v>0</v>
      </c>
      <c r="T342" s="39">
        <f t="shared" si="7"/>
        <v>0</v>
      </c>
    </row>
    <row r="343" spans="1:20" x14ac:dyDescent="0.4">
      <c r="A343" t="str">
        <f>'Upload Sheet Pull'!A345</f>
        <v>Budget</v>
      </c>
      <c r="B343" t="str">
        <f>'Upload Sheet Pull'!B345</f>
        <v>7078-000000</v>
      </c>
      <c r="C343">
        <f>'Upload Sheet Pull'!C345</f>
        <v>913</v>
      </c>
      <c r="D343" t="str">
        <f>'Upload Sheet Pull'!D345</f>
        <v>035</v>
      </c>
      <c r="F343" t="str">
        <f>IF('Upload Sheet Pull'!E345="","",'Upload Sheet Pull'!E345)</f>
        <v/>
      </c>
      <c r="H343" s="39">
        <f>'Upload Sheet Pull'!J345</f>
        <v>0</v>
      </c>
      <c r="I343" s="39">
        <f>'Upload Sheet Pull'!K345</f>
        <v>0</v>
      </c>
      <c r="J343" s="39">
        <f>'Upload Sheet Pull'!L345</f>
        <v>0</v>
      </c>
      <c r="K343" s="39">
        <f>'Upload Sheet Pull'!M345</f>
        <v>0</v>
      </c>
      <c r="L343" s="39">
        <f>'Upload Sheet Pull'!N345</f>
        <v>0</v>
      </c>
      <c r="M343" s="39">
        <f>'Upload Sheet Pull'!O345</f>
        <v>0</v>
      </c>
      <c r="N343" s="39">
        <f>'Upload Sheet Pull'!P345</f>
        <v>0</v>
      </c>
      <c r="O343" s="39">
        <f>'Upload Sheet Pull'!Q345</f>
        <v>0</v>
      </c>
      <c r="P343" s="39">
        <f>'Upload Sheet Pull'!R345</f>
        <v>0</v>
      </c>
      <c r="Q343" s="39">
        <f>'Upload Sheet Pull'!S345</f>
        <v>0</v>
      </c>
      <c r="R343" s="39">
        <f>'Upload Sheet Pull'!T345</f>
        <v>0</v>
      </c>
      <c r="S343" s="39">
        <f>'Upload Sheet Pull'!U345</f>
        <v>0</v>
      </c>
      <c r="T343" s="39">
        <f t="shared" si="7"/>
        <v>0</v>
      </c>
    </row>
    <row r="344" spans="1:20" x14ac:dyDescent="0.4">
      <c r="A344" t="str">
        <f>'Upload Sheet Pull'!A346</f>
        <v>Budget</v>
      </c>
      <c r="B344" t="str">
        <f>'Upload Sheet Pull'!B346</f>
        <v>7016-000000</v>
      </c>
      <c r="C344">
        <f>'Upload Sheet Pull'!C346</f>
        <v>913</v>
      </c>
      <c r="D344" t="str">
        <f>'Upload Sheet Pull'!D346</f>
        <v>035</v>
      </c>
      <c r="F344" t="str">
        <f>IF('Upload Sheet Pull'!E346="","",'Upload Sheet Pull'!E346)</f>
        <v/>
      </c>
      <c r="H344" s="39">
        <f>'Upload Sheet Pull'!J346</f>
        <v>0</v>
      </c>
      <c r="I344" s="39">
        <f>'Upload Sheet Pull'!K346</f>
        <v>0</v>
      </c>
      <c r="J344" s="39">
        <f>'Upload Sheet Pull'!L346</f>
        <v>0</v>
      </c>
      <c r="K344" s="39">
        <f>'Upload Sheet Pull'!M346</f>
        <v>0</v>
      </c>
      <c r="L344" s="39">
        <f>'Upload Sheet Pull'!N346</f>
        <v>0</v>
      </c>
      <c r="M344" s="39">
        <f>'Upload Sheet Pull'!O346</f>
        <v>0</v>
      </c>
      <c r="N344" s="39">
        <f>'Upload Sheet Pull'!P346</f>
        <v>0</v>
      </c>
      <c r="O344" s="39">
        <f>'Upload Sheet Pull'!Q346</f>
        <v>0</v>
      </c>
      <c r="P344" s="39">
        <f>'Upload Sheet Pull'!R346</f>
        <v>0</v>
      </c>
      <c r="Q344" s="39">
        <f>'Upload Sheet Pull'!S346</f>
        <v>0</v>
      </c>
      <c r="R344" s="39">
        <f>'Upload Sheet Pull'!T346</f>
        <v>0</v>
      </c>
      <c r="S344" s="39">
        <f>'Upload Sheet Pull'!U346</f>
        <v>0</v>
      </c>
      <c r="T344" s="39">
        <f t="shared" si="7"/>
        <v>0</v>
      </c>
    </row>
    <row r="345" spans="1:20" x14ac:dyDescent="0.4">
      <c r="A345" t="str">
        <f>'Upload Sheet Pull'!A347</f>
        <v>Budget</v>
      </c>
      <c r="B345" t="str">
        <f>'Upload Sheet Pull'!B347</f>
        <v>7078-000000</v>
      </c>
      <c r="C345">
        <f>'Upload Sheet Pull'!C347</f>
        <v>914</v>
      </c>
      <c r="D345" t="str">
        <f>'Upload Sheet Pull'!D347</f>
        <v>035</v>
      </c>
      <c r="F345" t="str">
        <f>IF('Upload Sheet Pull'!E347="","",'Upload Sheet Pull'!E347)</f>
        <v/>
      </c>
      <c r="H345" s="39">
        <f>'Upload Sheet Pull'!J347</f>
        <v>0</v>
      </c>
      <c r="I345" s="39">
        <f>'Upload Sheet Pull'!K347</f>
        <v>0</v>
      </c>
      <c r="J345" s="39">
        <f>'Upload Sheet Pull'!L347</f>
        <v>0</v>
      </c>
      <c r="K345" s="39">
        <f>'Upload Sheet Pull'!M347</f>
        <v>0</v>
      </c>
      <c r="L345" s="39">
        <f>'Upload Sheet Pull'!N347</f>
        <v>0</v>
      </c>
      <c r="M345" s="39">
        <f>'Upload Sheet Pull'!O347</f>
        <v>0</v>
      </c>
      <c r="N345" s="39">
        <f>'Upload Sheet Pull'!P347</f>
        <v>0</v>
      </c>
      <c r="O345" s="39">
        <f>'Upload Sheet Pull'!Q347</f>
        <v>0</v>
      </c>
      <c r="P345" s="39">
        <f>'Upload Sheet Pull'!R347</f>
        <v>0</v>
      </c>
      <c r="Q345" s="39">
        <f>'Upload Sheet Pull'!S347</f>
        <v>0</v>
      </c>
      <c r="R345" s="39">
        <f>'Upload Sheet Pull'!T347</f>
        <v>0</v>
      </c>
      <c r="S345" s="39">
        <f>'Upload Sheet Pull'!U347</f>
        <v>0</v>
      </c>
      <c r="T345" s="39">
        <f t="shared" si="7"/>
        <v>0</v>
      </c>
    </row>
    <row r="346" spans="1:20" x14ac:dyDescent="0.4">
      <c r="A346" t="str">
        <f>'Upload Sheet Pull'!A348</f>
        <v>Budget</v>
      </c>
      <c r="B346" t="str">
        <f>'Upload Sheet Pull'!B348</f>
        <v>7016-000000</v>
      </c>
      <c r="C346">
        <f>'Upload Sheet Pull'!C348</f>
        <v>914</v>
      </c>
      <c r="D346" t="str">
        <f>'Upload Sheet Pull'!D348</f>
        <v>035</v>
      </c>
      <c r="F346" t="str">
        <f>IF('Upload Sheet Pull'!E348="","",'Upload Sheet Pull'!E348)</f>
        <v/>
      </c>
      <c r="H346" s="39">
        <f>'Upload Sheet Pull'!J348</f>
        <v>0</v>
      </c>
      <c r="I346" s="39">
        <f>'Upload Sheet Pull'!K348</f>
        <v>0</v>
      </c>
      <c r="J346" s="39">
        <f>'Upload Sheet Pull'!L348</f>
        <v>0</v>
      </c>
      <c r="K346" s="39">
        <f>'Upload Sheet Pull'!M348</f>
        <v>0</v>
      </c>
      <c r="L346" s="39">
        <f>'Upload Sheet Pull'!N348</f>
        <v>0</v>
      </c>
      <c r="M346" s="39">
        <f>'Upload Sheet Pull'!O348</f>
        <v>0</v>
      </c>
      <c r="N346" s="39">
        <f>'Upload Sheet Pull'!P348</f>
        <v>0</v>
      </c>
      <c r="O346" s="39">
        <f>'Upload Sheet Pull'!Q348</f>
        <v>0</v>
      </c>
      <c r="P346" s="39">
        <f>'Upload Sheet Pull'!R348</f>
        <v>0</v>
      </c>
      <c r="Q346" s="39">
        <f>'Upload Sheet Pull'!S348</f>
        <v>0</v>
      </c>
      <c r="R346" s="39">
        <f>'Upload Sheet Pull'!T348</f>
        <v>0</v>
      </c>
      <c r="S346" s="39">
        <f>'Upload Sheet Pull'!U348</f>
        <v>0</v>
      </c>
      <c r="T346" s="39">
        <f t="shared" si="7"/>
        <v>0</v>
      </c>
    </row>
    <row r="347" spans="1:20" x14ac:dyDescent="0.4">
      <c r="A347" t="str">
        <f>'Upload Sheet Pull'!A349</f>
        <v>Budget</v>
      </c>
      <c r="B347" t="str">
        <f>'Upload Sheet Pull'!B349</f>
        <v>7078-000000</v>
      </c>
      <c r="C347">
        <f>'Upload Sheet Pull'!C349</f>
        <v>915</v>
      </c>
      <c r="D347" t="str">
        <f>'Upload Sheet Pull'!D349</f>
        <v>035</v>
      </c>
      <c r="F347" t="str">
        <f>IF('Upload Sheet Pull'!E349="","",'Upload Sheet Pull'!E349)</f>
        <v/>
      </c>
      <c r="H347" s="39">
        <f>'Upload Sheet Pull'!J349</f>
        <v>0</v>
      </c>
      <c r="I347" s="39">
        <f>'Upload Sheet Pull'!K349</f>
        <v>0</v>
      </c>
      <c r="J347" s="39">
        <f>'Upload Sheet Pull'!L349</f>
        <v>0</v>
      </c>
      <c r="K347" s="39">
        <f>'Upload Sheet Pull'!M349</f>
        <v>0</v>
      </c>
      <c r="L347" s="39">
        <f>'Upload Sheet Pull'!N349</f>
        <v>0</v>
      </c>
      <c r="M347" s="39">
        <f>'Upload Sheet Pull'!O349</f>
        <v>0</v>
      </c>
      <c r="N347" s="39">
        <f>'Upload Sheet Pull'!P349</f>
        <v>0</v>
      </c>
      <c r="O347" s="39">
        <f>'Upload Sheet Pull'!Q349</f>
        <v>0</v>
      </c>
      <c r="P347" s="39">
        <f>'Upload Sheet Pull'!R349</f>
        <v>0</v>
      </c>
      <c r="Q347" s="39">
        <f>'Upload Sheet Pull'!S349</f>
        <v>0</v>
      </c>
      <c r="R347" s="39">
        <f>'Upload Sheet Pull'!T349</f>
        <v>0</v>
      </c>
      <c r="S347" s="39">
        <f>'Upload Sheet Pull'!U349</f>
        <v>0</v>
      </c>
      <c r="T347" s="39">
        <f t="shared" si="7"/>
        <v>0</v>
      </c>
    </row>
    <row r="348" spans="1:20" x14ac:dyDescent="0.4">
      <c r="A348" t="str">
        <f>'Upload Sheet Pull'!A350</f>
        <v>Budget</v>
      </c>
      <c r="B348" t="str">
        <f>'Upload Sheet Pull'!B350</f>
        <v>7016-000000</v>
      </c>
      <c r="C348">
        <f>'Upload Sheet Pull'!C350</f>
        <v>915</v>
      </c>
      <c r="D348" t="str">
        <f>'Upload Sheet Pull'!D350</f>
        <v>035</v>
      </c>
      <c r="F348" t="str">
        <f>IF('Upload Sheet Pull'!E350="","",'Upload Sheet Pull'!E350)</f>
        <v/>
      </c>
      <c r="H348" s="39">
        <f>'Upload Sheet Pull'!J350</f>
        <v>0</v>
      </c>
      <c r="I348" s="39">
        <f>'Upload Sheet Pull'!K350</f>
        <v>0</v>
      </c>
      <c r="J348" s="39">
        <f>'Upload Sheet Pull'!L350</f>
        <v>0</v>
      </c>
      <c r="K348" s="39">
        <f>'Upload Sheet Pull'!M350</f>
        <v>0</v>
      </c>
      <c r="L348" s="39">
        <f>'Upload Sheet Pull'!N350</f>
        <v>0</v>
      </c>
      <c r="M348" s="39">
        <f>'Upload Sheet Pull'!O350</f>
        <v>0</v>
      </c>
      <c r="N348" s="39">
        <f>'Upload Sheet Pull'!P350</f>
        <v>0</v>
      </c>
      <c r="O348" s="39">
        <f>'Upload Sheet Pull'!Q350</f>
        <v>0</v>
      </c>
      <c r="P348" s="39">
        <f>'Upload Sheet Pull'!R350</f>
        <v>0</v>
      </c>
      <c r="Q348" s="39">
        <f>'Upload Sheet Pull'!S350</f>
        <v>0</v>
      </c>
      <c r="R348" s="39">
        <f>'Upload Sheet Pull'!T350</f>
        <v>0</v>
      </c>
      <c r="S348" s="39">
        <f>'Upload Sheet Pull'!U350</f>
        <v>0</v>
      </c>
      <c r="T348" s="39">
        <f t="shared" si="7"/>
        <v>0</v>
      </c>
    </row>
    <row r="349" spans="1:20" x14ac:dyDescent="0.4">
      <c r="A349" t="str">
        <f>'Upload Sheet Pull'!A351</f>
        <v>Budget</v>
      </c>
      <c r="B349" t="str">
        <f>'Upload Sheet Pull'!B351</f>
        <v>7078-000000</v>
      </c>
      <c r="C349">
        <f>'Upload Sheet Pull'!C351</f>
        <v>916</v>
      </c>
      <c r="D349" t="str">
        <f>'Upload Sheet Pull'!D351</f>
        <v>035</v>
      </c>
      <c r="F349" t="str">
        <f>IF('Upload Sheet Pull'!E351="","",'Upload Sheet Pull'!E351)</f>
        <v/>
      </c>
      <c r="H349" s="39">
        <f>'Upload Sheet Pull'!J351</f>
        <v>0</v>
      </c>
      <c r="I349" s="39">
        <f>'Upload Sheet Pull'!K351</f>
        <v>0</v>
      </c>
      <c r="J349" s="39">
        <f>'Upload Sheet Pull'!L351</f>
        <v>0</v>
      </c>
      <c r="K349" s="39">
        <f>'Upload Sheet Pull'!M351</f>
        <v>0</v>
      </c>
      <c r="L349" s="39">
        <f>'Upload Sheet Pull'!N351</f>
        <v>0</v>
      </c>
      <c r="M349" s="39">
        <f>'Upload Sheet Pull'!O351</f>
        <v>0</v>
      </c>
      <c r="N349" s="39">
        <f>'Upload Sheet Pull'!P351</f>
        <v>0</v>
      </c>
      <c r="O349" s="39">
        <f>'Upload Sheet Pull'!Q351</f>
        <v>0</v>
      </c>
      <c r="P349" s="39">
        <f>'Upload Sheet Pull'!R351</f>
        <v>0</v>
      </c>
      <c r="Q349" s="39">
        <f>'Upload Sheet Pull'!S351</f>
        <v>0</v>
      </c>
      <c r="R349" s="39">
        <f>'Upload Sheet Pull'!T351</f>
        <v>0</v>
      </c>
      <c r="S349" s="39">
        <f>'Upload Sheet Pull'!U351</f>
        <v>0</v>
      </c>
      <c r="T349" s="39">
        <f t="shared" si="7"/>
        <v>0</v>
      </c>
    </row>
    <row r="350" spans="1:20" x14ac:dyDescent="0.4">
      <c r="A350" t="str">
        <f>'Upload Sheet Pull'!A352</f>
        <v>Budget</v>
      </c>
      <c r="B350" t="str">
        <f>'Upload Sheet Pull'!B352</f>
        <v>7016-000000</v>
      </c>
      <c r="C350">
        <f>'Upload Sheet Pull'!C352</f>
        <v>916</v>
      </c>
      <c r="D350" t="str">
        <f>'Upload Sheet Pull'!D352</f>
        <v>035</v>
      </c>
      <c r="F350" t="str">
        <f>IF('Upload Sheet Pull'!E352="","",'Upload Sheet Pull'!E352)</f>
        <v/>
      </c>
      <c r="H350" s="39">
        <f>'Upload Sheet Pull'!J352</f>
        <v>0</v>
      </c>
      <c r="I350" s="39">
        <f>'Upload Sheet Pull'!K352</f>
        <v>0</v>
      </c>
      <c r="J350" s="39">
        <f>'Upload Sheet Pull'!L352</f>
        <v>0</v>
      </c>
      <c r="K350" s="39">
        <f>'Upload Sheet Pull'!M352</f>
        <v>0</v>
      </c>
      <c r="L350" s="39">
        <f>'Upload Sheet Pull'!N352</f>
        <v>0</v>
      </c>
      <c r="M350" s="39">
        <f>'Upload Sheet Pull'!O352</f>
        <v>0</v>
      </c>
      <c r="N350" s="39">
        <f>'Upload Sheet Pull'!P352</f>
        <v>0</v>
      </c>
      <c r="O350" s="39">
        <f>'Upload Sheet Pull'!Q352</f>
        <v>0</v>
      </c>
      <c r="P350" s="39">
        <f>'Upload Sheet Pull'!R352</f>
        <v>0</v>
      </c>
      <c r="Q350" s="39">
        <f>'Upload Sheet Pull'!S352</f>
        <v>0</v>
      </c>
      <c r="R350" s="39">
        <f>'Upload Sheet Pull'!T352</f>
        <v>0</v>
      </c>
      <c r="S350" s="39">
        <f>'Upload Sheet Pull'!U352</f>
        <v>0</v>
      </c>
      <c r="T350" s="39">
        <f t="shared" si="7"/>
        <v>0</v>
      </c>
    </row>
    <row r="351" spans="1:20" x14ac:dyDescent="0.4">
      <c r="A351" t="str">
        <f>'Upload Sheet Pull'!A353</f>
        <v>Budget</v>
      </c>
      <c r="B351" t="str">
        <f>'Upload Sheet Pull'!B353</f>
        <v>7078-000000</v>
      </c>
      <c r="C351">
        <f>'Upload Sheet Pull'!C353</f>
        <v>917</v>
      </c>
      <c r="D351" t="str">
        <f>'Upload Sheet Pull'!D353</f>
        <v>035</v>
      </c>
      <c r="F351" t="str">
        <f>IF('Upload Sheet Pull'!E353="","",'Upload Sheet Pull'!E353)</f>
        <v/>
      </c>
      <c r="H351" s="39">
        <f>'Upload Sheet Pull'!J353</f>
        <v>0</v>
      </c>
      <c r="I351" s="39">
        <f>'Upload Sheet Pull'!K353</f>
        <v>0</v>
      </c>
      <c r="J351" s="39">
        <f>'Upload Sheet Pull'!L353</f>
        <v>0</v>
      </c>
      <c r="K351" s="39">
        <f>'Upload Sheet Pull'!M353</f>
        <v>0</v>
      </c>
      <c r="L351" s="39">
        <f>'Upload Sheet Pull'!N353</f>
        <v>0</v>
      </c>
      <c r="M351" s="39">
        <f>'Upload Sheet Pull'!O353</f>
        <v>0</v>
      </c>
      <c r="N351" s="39">
        <f>'Upload Sheet Pull'!P353</f>
        <v>0</v>
      </c>
      <c r="O351" s="39">
        <f>'Upload Sheet Pull'!Q353</f>
        <v>0</v>
      </c>
      <c r="P351" s="39">
        <f>'Upload Sheet Pull'!R353</f>
        <v>0</v>
      </c>
      <c r="Q351" s="39">
        <f>'Upload Sheet Pull'!S353</f>
        <v>0</v>
      </c>
      <c r="R351" s="39">
        <f>'Upload Sheet Pull'!T353</f>
        <v>0</v>
      </c>
      <c r="S351" s="39">
        <f>'Upload Sheet Pull'!U353</f>
        <v>0</v>
      </c>
      <c r="T351" s="39">
        <f t="shared" si="7"/>
        <v>0</v>
      </c>
    </row>
    <row r="352" spans="1:20" x14ac:dyDescent="0.4">
      <c r="A352" t="str">
        <f>'Upload Sheet Pull'!A354</f>
        <v>Budget</v>
      </c>
      <c r="B352" t="str">
        <f>'Upload Sheet Pull'!B354</f>
        <v>7016-000000</v>
      </c>
      <c r="C352">
        <f>'Upload Sheet Pull'!C354</f>
        <v>917</v>
      </c>
      <c r="D352" t="str">
        <f>'Upload Sheet Pull'!D354</f>
        <v>035</v>
      </c>
      <c r="F352" t="str">
        <f>IF('Upload Sheet Pull'!E354="","",'Upload Sheet Pull'!E354)</f>
        <v/>
      </c>
      <c r="H352" s="39">
        <f>'Upload Sheet Pull'!J354</f>
        <v>0</v>
      </c>
      <c r="I352" s="39">
        <f>'Upload Sheet Pull'!K354</f>
        <v>0</v>
      </c>
      <c r="J352" s="39">
        <f>'Upload Sheet Pull'!L354</f>
        <v>0</v>
      </c>
      <c r="K352" s="39">
        <f>'Upload Sheet Pull'!M354</f>
        <v>0</v>
      </c>
      <c r="L352" s="39">
        <f>'Upload Sheet Pull'!N354</f>
        <v>0</v>
      </c>
      <c r="M352" s="39">
        <f>'Upload Sheet Pull'!O354</f>
        <v>0</v>
      </c>
      <c r="N352" s="39">
        <f>'Upload Sheet Pull'!P354</f>
        <v>0</v>
      </c>
      <c r="O352" s="39">
        <f>'Upload Sheet Pull'!Q354</f>
        <v>0</v>
      </c>
      <c r="P352" s="39">
        <f>'Upload Sheet Pull'!R354</f>
        <v>0</v>
      </c>
      <c r="Q352" s="39">
        <f>'Upload Sheet Pull'!S354</f>
        <v>0</v>
      </c>
      <c r="R352" s="39">
        <f>'Upload Sheet Pull'!T354</f>
        <v>0</v>
      </c>
      <c r="S352" s="39">
        <f>'Upload Sheet Pull'!U354</f>
        <v>0</v>
      </c>
      <c r="T352" s="39">
        <f t="shared" si="7"/>
        <v>0</v>
      </c>
    </row>
    <row r="353" spans="1:20" x14ac:dyDescent="0.4">
      <c r="A353" t="str">
        <f>'Upload Sheet Pull'!A355</f>
        <v>Budget</v>
      </c>
      <c r="B353" t="str">
        <f>'Upload Sheet Pull'!B355</f>
        <v>7078-000000</v>
      </c>
      <c r="C353">
        <f>'Upload Sheet Pull'!C355</f>
        <v>918</v>
      </c>
      <c r="D353" t="str">
        <f>'Upload Sheet Pull'!D355</f>
        <v>035</v>
      </c>
      <c r="F353" t="str">
        <f>IF('Upload Sheet Pull'!E355="","",'Upload Sheet Pull'!E355)</f>
        <v/>
      </c>
      <c r="H353" s="39">
        <f>'Upload Sheet Pull'!J355</f>
        <v>0</v>
      </c>
      <c r="I353" s="39">
        <f>'Upload Sheet Pull'!K355</f>
        <v>0</v>
      </c>
      <c r="J353" s="39">
        <f>'Upload Sheet Pull'!L355</f>
        <v>0</v>
      </c>
      <c r="K353" s="39">
        <f>'Upload Sheet Pull'!M355</f>
        <v>0</v>
      </c>
      <c r="L353" s="39">
        <f>'Upload Sheet Pull'!N355</f>
        <v>0</v>
      </c>
      <c r="M353" s="39">
        <f>'Upload Sheet Pull'!O355</f>
        <v>0</v>
      </c>
      <c r="N353" s="39">
        <f>'Upload Sheet Pull'!P355</f>
        <v>0</v>
      </c>
      <c r="O353" s="39">
        <f>'Upload Sheet Pull'!Q355</f>
        <v>0</v>
      </c>
      <c r="P353" s="39">
        <f>'Upload Sheet Pull'!R355</f>
        <v>0</v>
      </c>
      <c r="Q353" s="39">
        <f>'Upload Sheet Pull'!S355</f>
        <v>0</v>
      </c>
      <c r="R353" s="39">
        <f>'Upload Sheet Pull'!T355</f>
        <v>0</v>
      </c>
      <c r="S353" s="39">
        <f>'Upload Sheet Pull'!U355</f>
        <v>0</v>
      </c>
      <c r="T353" s="39">
        <f t="shared" si="7"/>
        <v>0</v>
      </c>
    </row>
    <row r="354" spans="1:20" x14ac:dyDescent="0.4">
      <c r="A354" t="str">
        <f>'Upload Sheet Pull'!A356</f>
        <v>Budget</v>
      </c>
      <c r="B354" t="str">
        <f>'Upload Sheet Pull'!B356</f>
        <v>7016-000000</v>
      </c>
      <c r="C354">
        <f>'Upload Sheet Pull'!C356</f>
        <v>918</v>
      </c>
      <c r="D354" t="str">
        <f>'Upload Sheet Pull'!D356</f>
        <v>035</v>
      </c>
      <c r="F354" t="str">
        <f>IF('Upload Sheet Pull'!E356="","",'Upload Sheet Pull'!E356)</f>
        <v/>
      </c>
      <c r="H354" s="39">
        <f>'Upload Sheet Pull'!J356</f>
        <v>0</v>
      </c>
      <c r="I354" s="39">
        <f>'Upload Sheet Pull'!K356</f>
        <v>0</v>
      </c>
      <c r="J354" s="39">
        <f>'Upload Sheet Pull'!L356</f>
        <v>0</v>
      </c>
      <c r="K354" s="39">
        <f>'Upload Sheet Pull'!M356</f>
        <v>0</v>
      </c>
      <c r="L354" s="39">
        <f>'Upload Sheet Pull'!N356</f>
        <v>0</v>
      </c>
      <c r="M354" s="39">
        <f>'Upload Sheet Pull'!O356</f>
        <v>0</v>
      </c>
      <c r="N354" s="39">
        <f>'Upload Sheet Pull'!P356</f>
        <v>0</v>
      </c>
      <c r="O354" s="39">
        <f>'Upload Sheet Pull'!Q356</f>
        <v>0</v>
      </c>
      <c r="P354" s="39">
        <f>'Upload Sheet Pull'!R356</f>
        <v>0</v>
      </c>
      <c r="Q354" s="39">
        <f>'Upload Sheet Pull'!S356</f>
        <v>0</v>
      </c>
      <c r="R354" s="39">
        <f>'Upload Sheet Pull'!T356</f>
        <v>0</v>
      </c>
      <c r="S354" s="39">
        <f>'Upload Sheet Pull'!U356</f>
        <v>0</v>
      </c>
      <c r="T354" s="39">
        <f t="shared" si="7"/>
        <v>0</v>
      </c>
    </row>
    <row r="355" spans="1:20" x14ac:dyDescent="0.4">
      <c r="A355" t="str">
        <f>'Upload Sheet Pull'!A357</f>
        <v>Budget</v>
      </c>
      <c r="B355" t="str">
        <f>'Upload Sheet Pull'!B357</f>
        <v>7078-000000</v>
      </c>
      <c r="C355">
        <f>'Upload Sheet Pull'!C357</f>
        <v>919</v>
      </c>
      <c r="D355" t="str">
        <f>'Upload Sheet Pull'!D357</f>
        <v>035</v>
      </c>
      <c r="F355" t="str">
        <f>IF('Upload Sheet Pull'!E357="","",'Upload Sheet Pull'!E357)</f>
        <v/>
      </c>
      <c r="H355" s="39">
        <f>'Upload Sheet Pull'!J357</f>
        <v>0</v>
      </c>
      <c r="I355" s="39">
        <f>'Upload Sheet Pull'!K357</f>
        <v>0</v>
      </c>
      <c r="J355" s="39">
        <f>'Upload Sheet Pull'!L357</f>
        <v>0</v>
      </c>
      <c r="K355" s="39">
        <f>'Upload Sheet Pull'!M357</f>
        <v>0</v>
      </c>
      <c r="L355" s="39">
        <f>'Upload Sheet Pull'!N357</f>
        <v>0</v>
      </c>
      <c r="M355" s="39">
        <f>'Upload Sheet Pull'!O357</f>
        <v>0</v>
      </c>
      <c r="N355" s="39">
        <f>'Upload Sheet Pull'!P357</f>
        <v>0</v>
      </c>
      <c r="O355" s="39">
        <f>'Upload Sheet Pull'!Q357</f>
        <v>0</v>
      </c>
      <c r="P355" s="39">
        <f>'Upload Sheet Pull'!R357</f>
        <v>0</v>
      </c>
      <c r="Q355" s="39">
        <f>'Upload Sheet Pull'!S357</f>
        <v>0</v>
      </c>
      <c r="R355" s="39">
        <f>'Upload Sheet Pull'!T357</f>
        <v>0</v>
      </c>
      <c r="S355" s="39">
        <f>'Upload Sheet Pull'!U357</f>
        <v>0</v>
      </c>
      <c r="T355" s="39">
        <f t="shared" si="7"/>
        <v>0</v>
      </c>
    </row>
    <row r="356" spans="1:20" x14ac:dyDescent="0.4">
      <c r="A356" t="str">
        <f>'Upload Sheet Pull'!A358</f>
        <v>Budget</v>
      </c>
      <c r="B356" t="str">
        <f>'Upload Sheet Pull'!B358</f>
        <v>7016-000000</v>
      </c>
      <c r="C356">
        <f>'Upload Sheet Pull'!C358</f>
        <v>919</v>
      </c>
      <c r="D356" t="str">
        <f>'Upload Sheet Pull'!D358</f>
        <v>035</v>
      </c>
      <c r="F356" t="str">
        <f>IF('Upload Sheet Pull'!E358="","",'Upload Sheet Pull'!E358)</f>
        <v/>
      </c>
      <c r="H356" s="39">
        <f>'Upload Sheet Pull'!J358</f>
        <v>0</v>
      </c>
      <c r="I356" s="39">
        <f>'Upload Sheet Pull'!K358</f>
        <v>0</v>
      </c>
      <c r="J356" s="39">
        <f>'Upload Sheet Pull'!L358</f>
        <v>0</v>
      </c>
      <c r="K356" s="39">
        <f>'Upload Sheet Pull'!M358</f>
        <v>0</v>
      </c>
      <c r="L356" s="39">
        <f>'Upload Sheet Pull'!N358</f>
        <v>0</v>
      </c>
      <c r="M356" s="39">
        <f>'Upload Sheet Pull'!O358</f>
        <v>0</v>
      </c>
      <c r="N356" s="39">
        <f>'Upload Sheet Pull'!P358</f>
        <v>0</v>
      </c>
      <c r="O356" s="39">
        <f>'Upload Sheet Pull'!Q358</f>
        <v>0</v>
      </c>
      <c r="P356" s="39">
        <f>'Upload Sheet Pull'!R358</f>
        <v>0</v>
      </c>
      <c r="Q356" s="39">
        <f>'Upload Sheet Pull'!S358</f>
        <v>0</v>
      </c>
      <c r="R356" s="39">
        <f>'Upload Sheet Pull'!T358</f>
        <v>0</v>
      </c>
      <c r="S356" s="39">
        <f>'Upload Sheet Pull'!U358</f>
        <v>0</v>
      </c>
      <c r="T356" s="39">
        <f t="shared" si="7"/>
        <v>0</v>
      </c>
    </row>
    <row r="357" spans="1:20" x14ac:dyDescent="0.4">
      <c r="A357" t="str">
        <f>'Upload Sheet Pull'!A359</f>
        <v>Budget</v>
      </c>
      <c r="B357" t="str">
        <f>'Upload Sheet Pull'!B359</f>
        <v>7078-000000</v>
      </c>
      <c r="C357">
        <f>'Upload Sheet Pull'!C359</f>
        <v>920</v>
      </c>
      <c r="D357" t="str">
        <f>'Upload Sheet Pull'!D359</f>
        <v>035</v>
      </c>
      <c r="F357" t="str">
        <f>IF('Upload Sheet Pull'!E359="","",'Upload Sheet Pull'!E359)</f>
        <v/>
      </c>
      <c r="H357" s="39">
        <f>'Upload Sheet Pull'!J359</f>
        <v>0</v>
      </c>
      <c r="I357" s="39">
        <f>'Upload Sheet Pull'!K359</f>
        <v>0</v>
      </c>
      <c r="J357" s="39">
        <f>'Upload Sheet Pull'!L359</f>
        <v>0</v>
      </c>
      <c r="K357" s="39">
        <f>'Upload Sheet Pull'!M359</f>
        <v>0</v>
      </c>
      <c r="L357" s="39">
        <f>'Upload Sheet Pull'!N359</f>
        <v>0</v>
      </c>
      <c r="M357" s="39">
        <f>'Upload Sheet Pull'!O359</f>
        <v>0</v>
      </c>
      <c r="N357" s="39">
        <f>'Upload Sheet Pull'!P359</f>
        <v>0</v>
      </c>
      <c r="O357" s="39">
        <f>'Upload Sheet Pull'!Q359</f>
        <v>0</v>
      </c>
      <c r="P357" s="39">
        <f>'Upload Sheet Pull'!R359</f>
        <v>0</v>
      </c>
      <c r="Q357" s="39">
        <f>'Upload Sheet Pull'!S359</f>
        <v>0</v>
      </c>
      <c r="R357" s="39">
        <f>'Upload Sheet Pull'!T359</f>
        <v>0</v>
      </c>
      <c r="S357" s="39">
        <f>'Upload Sheet Pull'!U359</f>
        <v>0</v>
      </c>
      <c r="T357" s="39">
        <f t="shared" si="7"/>
        <v>0</v>
      </c>
    </row>
    <row r="358" spans="1:20" x14ac:dyDescent="0.4">
      <c r="A358" t="str">
        <f>'Upload Sheet Pull'!A360</f>
        <v>Budget</v>
      </c>
      <c r="B358" t="str">
        <f>'Upload Sheet Pull'!B360</f>
        <v>7016-000000</v>
      </c>
      <c r="C358">
        <f>'Upload Sheet Pull'!C360</f>
        <v>920</v>
      </c>
      <c r="D358" t="str">
        <f>'Upload Sheet Pull'!D360</f>
        <v>035</v>
      </c>
      <c r="F358" t="str">
        <f>IF('Upload Sheet Pull'!E360="","",'Upload Sheet Pull'!E360)</f>
        <v/>
      </c>
      <c r="H358" s="39">
        <f>'Upload Sheet Pull'!J360</f>
        <v>0</v>
      </c>
      <c r="I358" s="39">
        <f>'Upload Sheet Pull'!K360</f>
        <v>0</v>
      </c>
      <c r="J358" s="39">
        <f>'Upload Sheet Pull'!L360</f>
        <v>0</v>
      </c>
      <c r="K358" s="39">
        <f>'Upload Sheet Pull'!M360</f>
        <v>0</v>
      </c>
      <c r="L358" s="39">
        <f>'Upload Sheet Pull'!N360</f>
        <v>0</v>
      </c>
      <c r="M358" s="39">
        <f>'Upload Sheet Pull'!O360</f>
        <v>0</v>
      </c>
      <c r="N358" s="39">
        <f>'Upload Sheet Pull'!P360</f>
        <v>0</v>
      </c>
      <c r="O358" s="39">
        <f>'Upload Sheet Pull'!Q360</f>
        <v>0</v>
      </c>
      <c r="P358" s="39">
        <f>'Upload Sheet Pull'!R360</f>
        <v>0</v>
      </c>
      <c r="Q358" s="39">
        <f>'Upload Sheet Pull'!S360</f>
        <v>0</v>
      </c>
      <c r="R358" s="39">
        <f>'Upload Sheet Pull'!T360</f>
        <v>0</v>
      </c>
      <c r="S358" s="39">
        <f>'Upload Sheet Pull'!U360</f>
        <v>0</v>
      </c>
      <c r="T358" s="39">
        <f t="shared" si="7"/>
        <v>0</v>
      </c>
    </row>
    <row r="359" spans="1:20" x14ac:dyDescent="0.4">
      <c r="A359" t="str">
        <f>'Upload Sheet Pull'!A361</f>
        <v>Budget</v>
      </c>
      <c r="B359" t="str">
        <f>'Upload Sheet Pull'!B361</f>
        <v>7078-000000</v>
      </c>
      <c r="C359">
        <f>'Upload Sheet Pull'!C361</f>
        <v>921</v>
      </c>
      <c r="D359" t="str">
        <f>'Upload Sheet Pull'!D361</f>
        <v>035</v>
      </c>
      <c r="F359" t="str">
        <f>IF('Upload Sheet Pull'!E361="","",'Upload Sheet Pull'!E361)</f>
        <v/>
      </c>
      <c r="H359" s="39">
        <f>'Upload Sheet Pull'!J361</f>
        <v>0</v>
      </c>
      <c r="I359" s="39">
        <f>'Upload Sheet Pull'!K361</f>
        <v>0</v>
      </c>
      <c r="J359" s="39">
        <f>'Upload Sheet Pull'!L361</f>
        <v>0</v>
      </c>
      <c r="K359" s="39">
        <f>'Upload Sheet Pull'!M361</f>
        <v>0</v>
      </c>
      <c r="L359" s="39">
        <f>'Upload Sheet Pull'!N361</f>
        <v>0</v>
      </c>
      <c r="M359" s="39">
        <f>'Upload Sheet Pull'!O361</f>
        <v>0</v>
      </c>
      <c r="N359" s="39">
        <f>'Upload Sheet Pull'!P361</f>
        <v>0</v>
      </c>
      <c r="O359" s="39">
        <f>'Upload Sheet Pull'!Q361</f>
        <v>0</v>
      </c>
      <c r="P359" s="39">
        <f>'Upload Sheet Pull'!R361</f>
        <v>0</v>
      </c>
      <c r="Q359" s="39">
        <f>'Upload Sheet Pull'!S361</f>
        <v>0</v>
      </c>
      <c r="R359" s="39">
        <f>'Upload Sheet Pull'!T361</f>
        <v>0</v>
      </c>
      <c r="S359" s="39">
        <f>'Upload Sheet Pull'!U361</f>
        <v>0</v>
      </c>
      <c r="T359" s="39">
        <f t="shared" si="7"/>
        <v>0</v>
      </c>
    </row>
    <row r="360" spans="1:20" x14ac:dyDescent="0.4">
      <c r="A360" t="str">
        <f>'Upload Sheet Pull'!A362</f>
        <v>Budget</v>
      </c>
      <c r="B360" t="str">
        <f>'Upload Sheet Pull'!B362</f>
        <v>7016-000000</v>
      </c>
      <c r="C360">
        <f>'Upload Sheet Pull'!C362</f>
        <v>921</v>
      </c>
      <c r="D360" t="str">
        <f>'Upload Sheet Pull'!D362</f>
        <v>035</v>
      </c>
      <c r="F360" t="str">
        <f>IF('Upload Sheet Pull'!E362="","",'Upload Sheet Pull'!E362)</f>
        <v/>
      </c>
      <c r="H360" s="39">
        <f>'Upload Sheet Pull'!J362</f>
        <v>0</v>
      </c>
      <c r="I360" s="39">
        <f>'Upload Sheet Pull'!K362</f>
        <v>0</v>
      </c>
      <c r="J360" s="39">
        <f>'Upload Sheet Pull'!L362</f>
        <v>0</v>
      </c>
      <c r="K360" s="39">
        <f>'Upload Sheet Pull'!M362</f>
        <v>0</v>
      </c>
      <c r="L360" s="39">
        <f>'Upload Sheet Pull'!N362</f>
        <v>0</v>
      </c>
      <c r="M360" s="39">
        <f>'Upload Sheet Pull'!O362</f>
        <v>0</v>
      </c>
      <c r="N360" s="39">
        <f>'Upload Sheet Pull'!P362</f>
        <v>0</v>
      </c>
      <c r="O360" s="39">
        <f>'Upload Sheet Pull'!Q362</f>
        <v>0</v>
      </c>
      <c r="P360" s="39">
        <f>'Upload Sheet Pull'!R362</f>
        <v>0</v>
      </c>
      <c r="Q360" s="39">
        <f>'Upload Sheet Pull'!S362</f>
        <v>0</v>
      </c>
      <c r="R360" s="39">
        <f>'Upload Sheet Pull'!T362</f>
        <v>0</v>
      </c>
      <c r="S360" s="39">
        <f>'Upload Sheet Pull'!U362</f>
        <v>0</v>
      </c>
      <c r="T360" s="39">
        <f t="shared" si="7"/>
        <v>0</v>
      </c>
    </row>
    <row r="361" spans="1:20" x14ac:dyDescent="0.4">
      <c r="A361" t="str">
        <f>'Upload Sheet Pull'!A363</f>
        <v>Budget</v>
      </c>
      <c r="B361" t="str">
        <f>'Upload Sheet Pull'!B363</f>
        <v>7078-000000</v>
      </c>
      <c r="C361">
        <f>'Upload Sheet Pull'!C363</f>
        <v>922</v>
      </c>
      <c r="D361" t="str">
        <f>'Upload Sheet Pull'!D363</f>
        <v>035</v>
      </c>
      <c r="F361" t="str">
        <f>IF('Upload Sheet Pull'!E363="","",'Upload Sheet Pull'!E363)</f>
        <v/>
      </c>
      <c r="H361" s="39">
        <f>'Upload Sheet Pull'!J363</f>
        <v>0</v>
      </c>
      <c r="I361" s="39">
        <f>'Upload Sheet Pull'!K363</f>
        <v>0</v>
      </c>
      <c r="J361" s="39">
        <f>'Upload Sheet Pull'!L363</f>
        <v>0</v>
      </c>
      <c r="K361" s="39">
        <f>'Upload Sheet Pull'!M363</f>
        <v>600</v>
      </c>
      <c r="L361" s="39">
        <f>'Upload Sheet Pull'!N363</f>
        <v>0</v>
      </c>
      <c r="M361" s="39">
        <f>'Upload Sheet Pull'!O363</f>
        <v>0</v>
      </c>
      <c r="N361" s="39">
        <f>'Upload Sheet Pull'!P363</f>
        <v>0</v>
      </c>
      <c r="O361" s="39">
        <f>'Upload Sheet Pull'!Q363</f>
        <v>600</v>
      </c>
      <c r="P361" s="39">
        <f>'Upload Sheet Pull'!R363</f>
        <v>300</v>
      </c>
      <c r="Q361" s="39">
        <f>'Upload Sheet Pull'!S363</f>
        <v>0</v>
      </c>
      <c r="R361" s="39">
        <f>'Upload Sheet Pull'!T363</f>
        <v>0</v>
      </c>
      <c r="S361" s="39">
        <f>'Upload Sheet Pull'!U363</f>
        <v>0</v>
      </c>
      <c r="T361" s="39">
        <f t="shared" si="7"/>
        <v>1500</v>
      </c>
    </row>
    <row r="362" spans="1:20" x14ac:dyDescent="0.4">
      <c r="A362" t="str">
        <f>'Upload Sheet Pull'!A364</f>
        <v>Budget</v>
      </c>
      <c r="B362" t="str">
        <f>'Upload Sheet Pull'!B364</f>
        <v>7016-000000</v>
      </c>
      <c r="C362">
        <f>'Upload Sheet Pull'!C364</f>
        <v>922</v>
      </c>
      <c r="D362" t="str">
        <f>'Upload Sheet Pull'!D364</f>
        <v>035</v>
      </c>
      <c r="F362" t="str">
        <f>IF('Upload Sheet Pull'!E364="","",'Upload Sheet Pull'!E364)</f>
        <v/>
      </c>
      <c r="H362" s="39">
        <f>'Upload Sheet Pull'!J364</f>
        <v>0</v>
      </c>
      <c r="I362" s="39">
        <f>'Upload Sheet Pull'!K364</f>
        <v>0</v>
      </c>
      <c r="J362" s="39">
        <f>'Upload Sheet Pull'!L364</f>
        <v>0</v>
      </c>
      <c r="K362" s="39">
        <f>'Upload Sheet Pull'!M364</f>
        <v>0</v>
      </c>
      <c r="L362" s="39">
        <f>'Upload Sheet Pull'!N364</f>
        <v>0</v>
      </c>
      <c r="M362" s="39">
        <f>'Upload Sheet Pull'!O364</f>
        <v>0</v>
      </c>
      <c r="N362" s="39">
        <f>'Upload Sheet Pull'!P364</f>
        <v>0</v>
      </c>
      <c r="O362" s="39">
        <f>'Upload Sheet Pull'!Q364</f>
        <v>0</v>
      </c>
      <c r="P362" s="39">
        <f>'Upload Sheet Pull'!R364</f>
        <v>0</v>
      </c>
      <c r="Q362" s="39">
        <f>'Upload Sheet Pull'!S364</f>
        <v>0</v>
      </c>
      <c r="R362" s="39">
        <f>'Upload Sheet Pull'!T364</f>
        <v>0</v>
      </c>
      <c r="S362" s="39">
        <f>'Upload Sheet Pull'!U364</f>
        <v>0</v>
      </c>
      <c r="T362" s="39">
        <f t="shared" si="7"/>
        <v>0</v>
      </c>
    </row>
    <row r="363" spans="1:20" x14ac:dyDescent="0.4">
      <c r="A363" t="str">
        <f>'Upload Sheet Pull'!A365</f>
        <v>Budget</v>
      </c>
      <c r="B363" t="str">
        <f>'Upload Sheet Pull'!B365</f>
        <v>7056-000000</v>
      </c>
      <c r="C363">
        <f>'Upload Sheet Pull'!C365</f>
        <v>951</v>
      </c>
      <c r="D363" t="str">
        <f>'Upload Sheet Pull'!D365</f>
        <v>035</v>
      </c>
      <c r="F363" t="str">
        <f>IF('Upload Sheet Pull'!E365="","",'Upload Sheet Pull'!E365)</f>
        <v/>
      </c>
      <c r="H363" s="39">
        <f>'Upload Sheet Pull'!J365</f>
        <v>0</v>
      </c>
      <c r="I363" s="39">
        <f>'Upload Sheet Pull'!K365</f>
        <v>100</v>
      </c>
      <c r="J363" s="39">
        <f>'Upload Sheet Pull'!L365</f>
        <v>0</v>
      </c>
      <c r="K363" s="39">
        <f>'Upload Sheet Pull'!M365</f>
        <v>0</v>
      </c>
      <c r="L363" s="39">
        <f>'Upload Sheet Pull'!N365</f>
        <v>0</v>
      </c>
      <c r="M363" s="39">
        <f>'Upload Sheet Pull'!O365</f>
        <v>0</v>
      </c>
      <c r="N363" s="39">
        <f>'Upload Sheet Pull'!P365</f>
        <v>0</v>
      </c>
      <c r="O363" s="39">
        <f>'Upload Sheet Pull'!Q365</f>
        <v>0</v>
      </c>
      <c r="P363" s="39">
        <f>'Upload Sheet Pull'!R365</f>
        <v>0</v>
      </c>
      <c r="Q363" s="39">
        <f>'Upload Sheet Pull'!S365</f>
        <v>0</v>
      </c>
      <c r="R363" s="39">
        <f>'Upload Sheet Pull'!T365</f>
        <v>0</v>
      </c>
      <c r="S363" s="39">
        <f>'Upload Sheet Pull'!U365</f>
        <v>0</v>
      </c>
      <c r="T363" s="39">
        <f t="shared" si="7"/>
        <v>100</v>
      </c>
    </row>
    <row r="364" spans="1:20" x14ac:dyDescent="0.4">
      <c r="A364" t="str">
        <f>'Upload Sheet Pull'!A366</f>
        <v>Budget</v>
      </c>
      <c r="B364" t="str">
        <f>'Upload Sheet Pull'!B366</f>
        <v>7060-000000</v>
      </c>
      <c r="C364">
        <f>'Upload Sheet Pull'!C366</f>
        <v>951</v>
      </c>
      <c r="D364" t="str">
        <f>'Upload Sheet Pull'!D366</f>
        <v>035</v>
      </c>
      <c r="F364" t="str">
        <f>IF('Upload Sheet Pull'!E366="","",'Upload Sheet Pull'!E366)</f>
        <v/>
      </c>
      <c r="H364" s="39">
        <f>'Upload Sheet Pull'!J366</f>
        <v>0</v>
      </c>
      <c r="I364" s="39">
        <f>'Upload Sheet Pull'!K366</f>
        <v>0</v>
      </c>
      <c r="J364" s="39">
        <f>'Upload Sheet Pull'!L366</f>
        <v>0</v>
      </c>
      <c r="K364" s="39">
        <f>'Upload Sheet Pull'!M366</f>
        <v>0</v>
      </c>
      <c r="L364" s="39">
        <f>'Upload Sheet Pull'!N366</f>
        <v>0</v>
      </c>
      <c r="M364" s="39">
        <f>'Upload Sheet Pull'!O366</f>
        <v>0</v>
      </c>
      <c r="N364" s="39">
        <f>'Upload Sheet Pull'!P366</f>
        <v>0</v>
      </c>
      <c r="O364" s="39">
        <f>'Upload Sheet Pull'!Q366</f>
        <v>0</v>
      </c>
      <c r="P364" s="39">
        <f>'Upload Sheet Pull'!R366</f>
        <v>0</v>
      </c>
      <c r="Q364" s="39">
        <f>'Upload Sheet Pull'!S366</f>
        <v>0</v>
      </c>
      <c r="R364" s="39">
        <f>'Upload Sheet Pull'!T366</f>
        <v>0</v>
      </c>
      <c r="S364" s="39">
        <f>'Upload Sheet Pull'!U366</f>
        <v>0</v>
      </c>
      <c r="T364" s="39">
        <f t="shared" si="7"/>
        <v>0</v>
      </c>
    </row>
    <row r="365" spans="1:20" x14ac:dyDescent="0.4">
      <c r="A365" t="str">
        <f>'Upload Sheet Pull'!A367</f>
        <v>Budget</v>
      </c>
      <c r="B365" t="str">
        <f>'Upload Sheet Pull'!B367</f>
        <v>7062-000000</v>
      </c>
      <c r="C365">
        <f>'Upload Sheet Pull'!C367</f>
        <v>951</v>
      </c>
      <c r="D365" t="str">
        <f>'Upload Sheet Pull'!D367</f>
        <v>035</v>
      </c>
      <c r="F365" t="str">
        <f>IF('Upload Sheet Pull'!E367="","",'Upload Sheet Pull'!E367)</f>
        <v/>
      </c>
      <c r="H365" s="39">
        <f>'Upload Sheet Pull'!J367</f>
        <v>17</v>
      </c>
      <c r="I365" s="39">
        <f>'Upload Sheet Pull'!K367</f>
        <v>17</v>
      </c>
      <c r="J365" s="39">
        <f>'Upload Sheet Pull'!L367</f>
        <v>17</v>
      </c>
      <c r="K365" s="39">
        <f>'Upload Sheet Pull'!M367</f>
        <v>17</v>
      </c>
      <c r="L365" s="39">
        <f>'Upload Sheet Pull'!N367</f>
        <v>17</v>
      </c>
      <c r="M365" s="39">
        <f>'Upload Sheet Pull'!O367</f>
        <v>17</v>
      </c>
      <c r="N365" s="39">
        <f>'Upload Sheet Pull'!P367</f>
        <v>17</v>
      </c>
      <c r="O365" s="39">
        <f>'Upload Sheet Pull'!Q367</f>
        <v>17</v>
      </c>
      <c r="P365" s="39">
        <f>'Upload Sheet Pull'!R367</f>
        <v>17</v>
      </c>
      <c r="Q365" s="39">
        <f>'Upload Sheet Pull'!S367</f>
        <v>17</v>
      </c>
      <c r="R365" s="39">
        <f>'Upload Sheet Pull'!T367</f>
        <v>17</v>
      </c>
      <c r="S365" s="39">
        <f>'Upload Sheet Pull'!U367</f>
        <v>17</v>
      </c>
      <c r="T365" s="39">
        <f t="shared" si="7"/>
        <v>204</v>
      </c>
    </row>
    <row r="366" spans="1:20" x14ac:dyDescent="0.4">
      <c r="A366" t="str">
        <f>'Upload Sheet Pull'!A368</f>
        <v>Budget</v>
      </c>
      <c r="B366" t="str">
        <f>'Upload Sheet Pull'!B368</f>
        <v>7064-000000</v>
      </c>
      <c r="C366">
        <f>'Upload Sheet Pull'!C368</f>
        <v>951</v>
      </c>
      <c r="D366" t="str">
        <f>'Upload Sheet Pull'!D368</f>
        <v>035</v>
      </c>
      <c r="F366" t="str">
        <f>IF('Upload Sheet Pull'!E368="","",'Upload Sheet Pull'!E368)</f>
        <v/>
      </c>
      <c r="H366" s="39">
        <f>'Upload Sheet Pull'!J368</f>
        <v>0</v>
      </c>
      <c r="I366" s="39">
        <f>'Upload Sheet Pull'!K368</f>
        <v>50</v>
      </c>
      <c r="J366" s="39">
        <f>'Upload Sheet Pull'!L368</f>
        <v>0</v>
      </c>
      <c r="K366" s="39">
        <f>'Upload Sheet Pull'!M368</f>
        <v>0</v>
      </c>
      <c r="L366" s="39">
        <f>'Upload Sheet Pull'!N368</f>
        <v>0</v>
      </c>
      <c r="M366" s="39">
        <f>'Upload Sheet Pull'!O368</f>
        <v>0</v>
      </c>
      <c r="N366" s="39">
        <f>'Upload Sheet Pull'!P368</f>
        <v>50</v>
      </c>
      <c r="O366" s="39">
        <f>'Upload Sheet Pull'!Q368</f>
        <v>0</v>
      </c>
      <c r="P366" s="39">
        <f>'Upload Sheet Pull'!R368</f>
        <v>0</v>
      </c>
      <c r="Q366" s="39">
        <f>'Upload Sheet Pull'!S368</f>
        <v>0</v>
      </c>
      <c r="R366" s="39">
        <f>'Upload Sheet Pull'!T368</f>
        <v>0</v>
      </c>
      <c r="S366" s="39">
        <f>'Upload Sheet Pull'!U368</f>
        <v>0</v>
      </c>
      <c r="T366" s="39">
        <f t="shared" si="7"/>
        <v>100</v>
      </c>
    </row>
    <row r="367" spans="1:20" x14ac:dyDescent="0.4">
      <c r="A367" t="str">
        <f>'Upload Sheet Pull'!A369</f>
        <v>Budget</v>
      </c>
      <c r="B367" t="str">
        <f>'Upload Sheet Pull'!B369</f>
        <v>7066-000000</v>
      </c>
      <c r="C367">
        <f>'Upload Sheet Pull'!C369</f>
        <v>951</v>
      </c>
      <c r="D367" t="str">
        <f>'Upload Sheet Pull'!D369</f>
        <v>035</v>
      </c>
      <c r="F367" t="str">
        <f>IF('Upload Sheet Pull'!E369="","",'Upload Sheet Pull'!E369)</f>
        <v/>
      </c>
      <c r="H367" s="39">
        <f>'Upload Sheet Pull'!J369</f>
        <v>0</v>
      </c>
      <c r="I367" s="39">
        <f>'Upload Sheet Pull'!K369</f>
        <v>0</v>
      </c>
      <c r="J367" s="39">
        <f>'Upload Sheet Pull'!L369</f>
        <v>0</v>
      </c>
      <c r="K367" s="39">
        <f>'Upload Sheet Pull'!M369</f>
        <v>0</v>
      </c>
      <c r="L367" s="39">
        <f>'Upload Sheet Pull'!N369</f>
        <v>0</v>
      </c>
      <c r="M367" s="39">
        <f>'Upload Sheet Pull'!O369</f>
        <v>0</v>
      </c>
      <c r="N367" s="39">
        <f>'Upload Sheet Pull'!P369</f>
        <v>0</v>
      </c>
      <c r="O367" s="39">
        <f>'Upload Sheet Pull'!Q369</f>
        <v>0</v>
      </c>
      <c r="P367" s="39">
        <f>'Upload Sheet Pull'!R369</f>
        <v>0</v>
      </c>
      <c r="Q367" s="39">
        <f>'Upload Sheet Pull'!S369</f>
        <v>0</v>
      </c>
      <c r="R367" s="39">
        <f>'Upload Sheet Pull'!T369</f>
        <v>0</v>
      </c>
      <c r="S367" s="39">
        <f>'Upload Sheet Pull'!U369</f>
        <v>0</v>
      </c>
      <c r="T367" s="39">
        <f t="shared" si="7"/>
        <v>0</v>
      </c>
    </row>
    <row r="368" spans="1:20" x14ac:dyDescent="0.4">
      <c r="A368" t="str">
        <f>'Upload Sheet Pull'!A370</f>
        <v>Budget</v>
      </c>
      <c r="B368" t="str">
        <f>'Upload Sheet Pull'!B370</f>
        <v>7068-000000</v>
      </c>
      <c r="C368">
        <f>'Upload Sheet Pull'!C370</f>
        <v>951</v>
      </c>
      <c r="D368" t="str">
        <f>'Upload Sheet Pull'!D370</f>
        <v>035</v>
      </c>
      <c r="F368" t="str">
        <f>IF('Upload Sheet Pull'!E370="","",'Upload Sheet Pull'!E370)</f>
        <v/>
      </c>
      <c r="H368" s="39">
        <f>'Upload Sheet Pull'!J370</f>
        <v>0</v>
      </c>
      <c r="I368" s="39">
        <f>'Upload Sheet Pull'!K370</f>
        <v>0</v>
      </c>
      <c r="J368" s="39">
        <f>'Upload Sheet Pull'!L370</f>
        <v>0</v>
      </c>
      <c r="K368" s="39">
        <f>'Upload Sheet Pull'!M370</f>
        <v>0</v>
      </c>
      <c r="L368" s="39">
        <f>'Upload Sheet Pull'!N370</f>
        <v>0</v>
      </c>
      <c r="M368" s="39">
        <f>'Upload Sheet Pull'!O370</f>
        <v>0</v>
      </c>
      <c r="N368" s="39">
        <f>'Upload Sheet Pull'!P370</f>
        <v>0</v>
      </c>
      <c r="O368" s="39">
        <f>'Upload Sheet Pull'!Q370</f>
        <v>0</v>
      </c>
      <c r="P368" s="39">
        <f>'Upload Sheet Pull'!R370</f>
        <v>0</v>
      </c>
      <c r="Q368" s="39">
        <f>'Upload Sheet Pull'!S370</f>
        <v>0</v>
      </c>
      <c r="R368" s="39">
        <f>'Upload Sheet Pull'!T370</f>
        <v>0</v>
      </c>
      <c r="S368" s="39">
        <f>'Upload Sheet Pull'!U370</f>
        <v>0</v>
      </c>
      <c r="T368" s="39">
        <f t="shared" si="7"/>
        <v>0</v>
      </c>
    </row>
    <row r="369" spans="1:20" x14ac:dyDescent="0.4">
      <c r="A369" t="str">
        <f>'Upload Sheet Pull'!A371</f>
        <v>Budget</v>
      </c>
      <c r="B369" t="str">
        <f>'Upload Sheet Pull'!B371</f>
        <v>7072-000000</v>
      </c>
      <c r="C369">
        <f>'Upload Sheet Pull'!C371</f>
        <v>951</v>
      </c>
      <c r="D369" t="str">
        <f>'Upload Sheet Pull'!D371</f>
        <v>035</v>
      </c>
      <c r="F369" t="str">
        <f>IF('Upload Sheet Pull'!E371="","",'Upload Sheet Pull'!E371)</f>
        <v/>
      </c>
      <c r="H369" s="39">
        <f>'Upload Sheet Pull'!J371</f>
        <v>0</v>
      </c>
      <c r="I369" s="39">
        <f>'Upload Sheet Pull'!K371</f>
        <v>0</v>
      </c>
      <c r="J369" s="39">
        <f>'Upload Sheet Pull'!L371</f>
        <v>0</v>
      </c>
      <c r="K369" s="39">
        <f>'Upload Sheet Pull'!M371</f>
        <v>0</v>
      </c>
      <c r="L369" s="39">
        <f>'Upload Sheet Pull'!N371</f>
        <v>0</v>
      </c>
      <c r="M369" s="39">
        <f>'Upload Sheet Pull'!O371</f>
        <v>0</v>
      </c>
      <c r="N369" s="39">
        <f>'Upload Sheet Pull'!P371</f>
        <v>0</v>
      </c>
      <c r="O369" s="39">
        <f>'Upload Sheet Pull'!Q371</f>
        <v>0</v>
      </c>
      <c r="P369" s="39">
        <f>'Upload Sheet Pull'!R371</f>
        <v>0</v>
      </c>
      <c r="Q369" s="39">
        <f>'Upload Sheet Pull'!S371</f>
        <v>0</v>
      </c>
      <c r="R369" s="39">
        <f>'Upload Sheet Pull'!T371</f>
        <v>0</v>
      </c>
      <c r="S369" s="39">
        <f>'Upload Sheet Pull'!U371</f>
        <v>0</v>
      </c>
      <c r="T369" s="39">
        <f t="shared" ref="T369" si="8">SUM(H369:S369)</f>
        <v>0</v>
      </c>
    </row>
    <row r="370" spans="1:20" x14ac:dyDescent="0.4">
      <c r="A370" t="str">
        <f>'Upload Sheet Pull'!A372</f>
        <v>Budget</v>
      </c>
      <c r="B370" t="str">
        <f>'Upload Sheet Pull'!B372</f>
        <v>7056-000000</v>
      </c>
      <c r="C370">
        <f>'Upload Sheet Pull'!C372</f>
        <v>952</v>
      </c>
      <c r="D370" t="str">
        <f>'Upload Sheet Pull'!D372</f>
        <v>035</v>
      </c>
      <c r="F370" t="str">
        <f>IF('Upload Sheet Pull'!E372="","",'Upload Sheet Pull'!E372)</f>
        <v/>
      </c>
      <c r="H370" s="39">
        <f>'Upload Sheet Pull'!J372</f>
        <v>0</v>
      </c>
      <c r="I370" s="39">
        <f>'Upload Sheet Pull'!K372</f>
        <v>100</v>
      </c>
      <c r="J370" s="39">
        <f>'Upload Sheet Pull'!L372</f>
        <v>0</v>
      </c>
      <c r="K370" s="39">
        <f>'Upload Sheet Pull'!M372</f>
        <v>0</v>
      </c>
      <c r="L370" s="39">
        <f>'Upload Sheet Pull'!N372</f>
        <v>0</v>
      </c>
      <c r="M370" s="39">
        <f>'Upload Sheet Pull'!O372</f>
        <v>0</v>
      </c>
      <c r="N370" s="39">
        <f>'Upload Sheet Pull'!P372</f>
        <v>0</v>
      </c>
      <c r="O370" s="39">
        <f>'Upload Sheet Pull'!Q372</f>
        <v>0</v>
      </c>
      <c r="P370" s="39">
        <f>'Upload Sheet Pull'!R372</f>
        <v>0</v>
      </c>
      <c r="Q370" s="39">
        <f>'Upload Sheet Pull'!S372</f>
        <v>0</v>
      </c>
      <c r="R370" s="39">
        <f>'Upload Sheet Pull'!T372</f>
        <v>0</v>
      </c>
      <c r="S370" s="39">
        <f>'Upload Sheet Pull'!U372</f>
        <v>0</v>
      </c>
      <c r="T370" s="39">
        <f t="shared" si="7"/>
        <v>100</v>
      </c>
    </row>
    <row r="371" spans="1:20" x14ac:dyDescent="0.4">
      <c r="A371" t="str">
        <f>'Upload Sheet Pull'!A373</f>
        <v>Budget</v>
      </c>
      <c r="B371" t="str">
        <f>'Upload Sheet Pull'!B373</f>
        <v>7060-000000</v>
      </c>
      <c r="C371">
        <f>'Upload Sheet Pull'!C373</f>
        <v>952</v>
      </c>
      <c r="D371" t="str">
        <f>'Upload Sheet Pull'!D373</f>
        <v>035</v>
      </c>
      <c r="F371" t="str">
        <f>IF('Upload Sheet Pull'!E373="","",'Upload Sheet Pull'!E373)</f>
        <v/>
      </c>
      <c r="H371" s="39">
        <f>'Upload Sheet Pull'!J373</f>
        <v>0</v>
      </c>
      <c r="I371" s="39">
        <f>'Upload Sheet Pull'!K373</f>
        <v>0</v>
      </c>
      <c r="J371" s="39">
        <f>'Upload Sheet Pull'!L373</f>
        <v>0</v>
      </c>
      <c r="K371" s="39">
        <f>'Upload Sheet Pull'!M373</f>
        <v>0</v>
      </c>
      <c r="L371" s="39">
        <f>'Upload Sheet Pull'!N373</f>
        <v>0</v>
      </c>
      <c r="M371" s="39">
        <f>'Upload Sheet Pull'!O373</f>
        <v>0</v>
      </c>
      <c r="N371" s="39">
        <f>'Upload Sheet Pull'!P373</f>
        <v>0</v>
      </c>
      <c r="O371" s="39">
        <f>'Upload Sheet Pull'!Q373</f>
        <v>0</v>
      </c>
      <c r="P371" s="39">
        <f>'Upload Sheet Pull'!R373</f>
        <v>0</v>
      </c>
      <c r="Q371" s="39">
        <f>'Upload Sheet Pull'!S373</f>
        <v>0</v>
      </c>
      <c r="R371" s="39">
        <f>'Upload Sheet Pull'!T373</f>
        <v>0</v>
      </c>
      <c r="S371" s="39">
        <f>'Upload Sheet Pull'!U373</f>
        <v>0</v>
      </c>
      <c r="T371" s="39">
        <f t="shared" si="7"/>
        <v>0</v>
      </c>
    </row>
    <row r="372" spans="1:20" x14ac:dyDescent="0.4">
      <c r="A372" t="str">
        <f>'Upload Sheet Pull'!A374</f>
        <v>Budget</v>
      </c>
      <c r="B372" t="str">
        <f>'Upload Sheet Pull'!B374</f>
        <v>7062-000000</v>
      </c>
      <c r="C372">
        <f>'Upload Sheet Pull'!C374</f>
        <v>952</v>
      </c>
      <c r="D372" t="str">
        <f>'Upload Sheet Pull'!D374</f>
        <v>035</v>
      </c>
      <c r="F372" t="str">
        <f>IF('Upload Sheet Pull'!E374="","",'Upload Sheet Pull'!E374)</f>
        <v/>
      </c>
      <c r="H372" s="39">
        <f>'Upload Sheet Pull'!J374</f>
        <v>17</v>
      </c>
      <c r="I372" s="39">
        <f>'Upload Sheet Pull'!K374</f>
        <v>17</v>
      </c>
      <c r="J372" s="39">
        <f>'Upload Sheet Pull'!L374</f>
        <v>17</v>
      </c>
      <c r="K372" s="39">
        <f>'Upload Sheet Pull'!M374</f>
        <v>17</v>
      </c>
      <c r="L372" s="39">
        <f>'Upload Sheet Pull'!N374</f>
        <v>17</v>
      </c>
      <c r="M372" s="39">
        <f>'Upload Sheet Pull'!O374</f>
        <v>17</v>
      </c>
      <c r="N372" s="39">
        <f>'Upload Sheet Pull'!P374</f>
        <v>17</v>
      </c>
      <c r="O372" s="39">
        <f>'Upload Sheet Pull'!Q374</f>
        <v>17</v>
      </c>
      <c r="P372" s="39">
        <f>'Upload Sheet Pull'!R374</f>
        <v>17</v>
      </c>
      <c r="Q372" s="39">
        <f>'Upload Sheet Pull'!S374</f>
        <v>17</v>
      </c>
      <c r="R372" s="39">
        <f>'Upload Sheet Pull'!T374</f>
        <v>17</v>
      </c>
      <c r="S372" s="39">
        <f>'Upload Sheet Pull'!U374</f>
        <v>17</v>
      </c>
      <c r="T372" s="39">
        <f t="shared" si="7"/>
        <v>204</v>
      </c>
    </row>
    <row r="373" spans="1:20" x14ac:dyDescent="0.4">
      <c r="A373" t="str">
        <f>'Upload Sheet Pull'!A375</f>
        <v>Budget</v>
      </c>
      <c r="B373" t="str">
        <f>'Upload Sheet Pull'!B375</f>
        <v>7064-000000</v>
      </c>
      <c r="C373">
        <f>'Upload Sheet Pull'!C375</f>
        <v>952</v>
      </c>
      <c r="D373" t="str">
        <f>'Upload Sheet Pull'!D375</f>
        <v>035</v>
      </c>
      <c r="F373" t="str">
        <f>IF('Upload Sheet Pull'!E375="","",'Upload Sheet Pull'!E375)</f>
        <v/>
      </c>
      <c r="H373" s="39">
        <f>'Upload Sheet Pull'!J375</f>
        <v>0</v>
      </c>
      <c r="I373" s="39">
        <f>'Upload Sheet Pull'!K375</f>
        <v>50</v>
      </c>
      <c r="J373" s="39">
        <f>'Upload Sheet Pull'!L375</f>
        <v>0</v>
      </c>
      <c r="K373" s="39">
        <f>'Upload Sheet Pull'!M375</f>
        <v>0</v>
      </c>
      <c r="L373" s="39">
        <f>'Upload Sheet Pull'!N375</f>
        <v>0</v>
      </c>
      <c r="M373" s="39">
        <f>'Upload Sheet Pull'!O375</f>
        <v>0</v>
      </c>
      <c r="N373" s="39">
        <f>'Upload Sheet Pull'!P375</f>
        <v>50</v>
      </c>
      <c r="O373" s="39">
        <f>'Upload Sheet Pull'!Q375</f>
        <v>0</v>
      </c>
      <c r="P373" s="39">
        <f>'Upload Sheet Pull'!R375</f>
        <v>0</v>
      </c>
      <c r="Q373" s="39">
        <f>'Upload Sheet Pull'!S375</f>
        <v>0</v>
      </c>
      <c r="R373" s="39">
        <f>'Upload Sheet Pull'!T375</f>
        <v>0</v>
      </c>
      <c r="S373" s="39">
        <f>'Upload Sheet Pull'!U375</f>
        <v>0</v>
      </c>
      <c r="T373" s="39">
        <f t="shared" si="7"/>
        <v>100</v>
      </c>
    </row>
    <row r="374" spans="1:20" x14ac:dyDescent="0.4">
      <c r="A374" t="str">
        <f>'Upload Sheet Pull'!A376</f>
        <v>Budget</v>
      </c>
      <c r="B374" t="str">
        <f>'Upload Sheet Pull'!B376</f>
        <v>7066-000000</v>
      </c>
      <c r="C374">
        <f>'Upload Sheet Pull'!C376</f>
        <v>952</v>
      </c>
      <c r="D374" t="str">
        <f>'Upload Sheet Pull'!D376</f>
        <v>035</v>
      </c>
      <c r="F374" t="str">
        <f>IF('Upload Sheet Pull'!E376="","",'Upload Sheet Pull'!E376)</f>
        <v/>
      </c>
      <c r="H374" s="39">
        <f>'Upload Sheet Pull'!J376</f>
        <v>0</v>
      </c>
      <c r="I374" s="39">
        <f>'Upload Sheet Pull'!K376</f>
        <v>0</v>
      </c>
      <c r="J374" s="39">
        <f>'Upload Sheet Pull'!L376</f>
        <v>0</v>
      </c>
      <c r="K374" s="39">
        <f>'Upload Sheet Pull'!M376</f>
        <v>0</v>
      </c>
      <c r="L374" s="39">
        <f>'Upload Sheet Pull'!N376</f>
        <v>0</v>
      </c>
      <c r="M374" s="39">
        <f>'Upload Sheet Pull'!O376</f>
        <v>0</v>
      </c>
      <c r="N374" s="39">
        <f>'Upload Sheet Pull'!P376</f>
        <v>0</v>
      </c>
      <c r="O374" s="39">
        <f>'Upload Sheet Pull'!Q376</f>
        <v>0</v>
      </c>
      <c r="P374" s="39">
        <f>'Upload Sheet Pull'!R376</f>
        <v>0</v>
      </c>
      <c r="Q374" s="39">
        <f>'Upload Sheet Pull'!S376</f>
        <v>0</v>
      </c>
      <c r="R374" s="39">
        <f>'Upload Sheet Pull'!T376</f>
        <v>0</v>
      </c>
      <c r="S374" s="39">
        <f>'Upload Sheet Pull'!U376</f>
        <v>0</v>
      </c>
      <c r="T374" s="39">
        <f t="shared" si="7"/>
        <v>0</v>
      </c>
    </row>
    <row r="375" spans="1:20" x14ac:dyDescent="0.4">
      <c r="A375" t="str">
        <f>'Upload Sheet Pull'!A377</f>
        <v>Budget</v>
      </c>
      <c r="B375" t="str">
        <f>'Upload Sheet Pull'!B377</f>
        <v>7068-000000</v>
      </c>
      <c r="C375">
        <f>'Upload Sheet Pull'!C377</f>
        <v>952</v>
      </c>
      <c r="D375" t="str">
        <f>'Upload Sheet Pull'!D377</f>
        <v>035</v>
      </c>
      <c r="F375" t="str">
        <f>IF('Upload Sheet Pull'!E377="","",'Upload Sheet Pull'!E377)</f>
        <v/>
      </c>
      <c r="H375" s="39">
        <f>'Upload Sheet Pull'!J377</f>
        <v>0</v>
      </c>
      <c r="I375" s="39">
        <f>'Upload Sheet Pull'!K377</f>
        <v>0</v>
      </c>
      <c r="J375" s="39">
        <f>'Upload Sheet Pull'!L377</f>
        <v>0</v>
      </c>
      <c r="K375" s="39">
        <f>'Upload Sheet Pull'!M377</f>
        <v>0</v>
      </c>
      <c r="L375" s="39">
        <f>'Upload Sheet Pull'!N377</f>
        <v>0</v>
      </c>
      <c r="M375" s="39">
        <f>'Upload Sheet Pull'!O377</f>
        <v>0</v>
      </c>
      <c r="N375" s="39">
        <f>'Upload Sheet Pull'!P377</f>
        <v>0</v>
      </c>
      <c r="O375" s="39">
        <f>'Upload Sheet Pull'!Q377</f>
        <v>0</v>
      </c>
      <c r="P375" s="39">
        <f>'Upload Sheet Pull'!R377</f>
        <v>0</v>
      </c>
      <c r="Q375" s="39">
        <f>'Upload Sheet Pull'!S377</f>
        <v>0</v>
      </c>
      <c r="R375" s="39">
        <f>'Upload Sheet Pull'!T377</f>
        <v>0</v>
      </c>
      <c r="S375" s="39">
        <f>'Upload Sheet Pull'!U377</f>
        <v>0</v>
      </c>
      <c r="T375" s="39">
        <f t="shared" si="7"/>
        <v>0</v>
      </c>
    </row>
    <row r="376" spans="1:20" x14ac:dyDescent="0.4">
      <c r="A376" t="str">
        <f>'Upload Sheet Pull'!A378</f>
        <v>Budget</v>
      </c>
      <c r="B376" t="str">
        <f>'Upload Sheet Pull'!B378</f>
        <v>7072-000000</v>
      </c>
      <c r="C376">
        <f>'Upload Sheet Pull'!C378</f>
        <v>952</v>
      </c>
      <c r="D376" t="str">
        <f>'Upload Sheet Pull'!D378</f>
        <v>035</v>
      </c>
      <c r="F376" t="str">
        <f>IF('Upload Sheet Pull'!E378="","",'Upload Sheet Pull'!E378)</f>
        <v/>
      </c>
      <c r="H376" s="39">
        <f>'Upload Sheet Pull'!J378</f>
        <v>0</v>
      </c>
      <c r="I376" s="39">
        <f>'Upload Sheet Pull'!K378</f>
        <v>0</v>
      </c>
      <c r="J376" s="39">
        <f>'Upload Sheet Pull'!L378</f>
        <v>0</v>
      </c>
      <c r="K376" s="39">
        <f>'Upload Sheet Pull'!M378</f>
        <v>0</v>
      </c>
      <c r="L376" s="39">
        <f>'Upload Sheet Pull'!N378</f>
        <v>0</v>
      </c>
      <c r="M376" s="39">
        <f>'Upload Sheet Pull'!O378</f>
        <v>0</v>
      </c>
      <c r="N376" s="39">
        <f>'Upload Sheet Pull'!P378</f>
        <v>0</v>
      </c>
      <c r="O376" s="39">
        <f>'Upload Sheet Pull'!Q378</f>
        <v>0</v>
      </c>
      <c r="P376" s="39">
        <f>'Upload Sheet Pull'!R378</f>
        <v>0</v>
      </c>
      <c r="Q376" s="39">
        <f>'Upload Sheet Pull'!S378</f>
        <v>0</v>
      </c>
      <c r="R376" s="39">
        <f>'Upload Sheet Pull'!T378</f>
        <v>0</v>
      </c>
      <c r="S376" s="39">
        <f>'Upload Sheet Pull'!U378</f>
        <v>0</v>
      </c>
      <c r="T376" s="39">
        <f t="shared" ref="T376" si="9">SUM(H376:S376)</f>
        <v>0</v>
      </c>
    </row>
    <row r="377" spans="1:20" x14ac:dyDescent="0.4">
      <c r="A377" t="str">
        <f>'Upload Sheet Pull'!A379</f>
        <v>Budget</v>
      </c>
      <c r="B377" t="str">
        <f>'Upload Sheet Pull'!B379</f>
        <v>7056-000000</v>
      </c>
      <c r="C377">
        <f>'Upload Sheet Pull'!C379</f>
        <v>953</v>
      </c>
      <c r="D377" t="str">
        <f>'Upload Sheet Pull'!D379</f>
        <v>035</v>
      </c>
      <c r="F377" t="str">
        <f>IF('Upload Sheet Pull'!E379="","",'Upload Sheet Pull'!E379)</f>
        <v/>
      </c>
      <c r="H377" s="39">
        <f>'Upload Sheet Pull'!J379</f>
        <v>0</v>
      </c>
      <c r="I377" s="39">
        <f>'Upload Sheet Pull'!K379</f>
        <v>100</v>
      </c>
      <c r="J377" s="39">
        <f>'Upload Sheet Pull'!L379</f>
        <v>0</v>
      </c>
      <c r="K377" s="39">
        <f>'Upload Sheet Pull'!M379</f>
        <v>0</v>
      </c>
      <c r="L377" s="39">
        <f>'Upload Sheet Pull'!N379</f>
        <v>0</v>
      </c>
      <c r="M377" s="39">
        <f>'Upload Sheet Pull'!O379</f>
        <v>0</v>
      </c>
      <c r="N377" s="39">
        <f>'Upload Sheet Pull'!P379</f>
        <v>0</v>
      </c>
      <c r="O377" s="39">
        <f>'Upload Sheet Pull'!Q379</f>
        <v>0</v>
      </c>
      <c r="P377" s="39">
        <f>'Upload Sheet Pull'!R379</f>
        <v>0</v>
      </c>
      <c r="Q377" s="39">
        <f>'Upload Sheet Pull'!S379</f>
        <v>0</v>
      </c>
      <c r="R377" s="39">
        <f>'Upload Sheet Pull'!T379</f>
        <v>0</v>
      </c>
      <c r="S377" s="39">
        <f>'Upload Sheet Pull'!U379</f>
        <v>0</v>
      </c>
      <c r="T377" s="39">
        <f t="shared" si="7"/>
        <v>100</v>
      </c>
    </row>
    <row r="378" spans="1:20" x14ac:dyDescent="0.4">
      <c r="A378" t="str">
        <f>'Upload Sheet Pull'!A380</f>
        <v>Budget</v>
      </c>
      <c r="B378" t="str">
        <f>'Upload Sheet Pull'!B380</f>
        <v>7060-000000</v>
      </c>
      <c r="C378">
        <f>'Upload Sheet Pull'!C380</f>
        <v>953</v>
      </c>
      <c r="D378" t="str">
        <f>'Upload Sheet Pull'!D380</f>
        <v>035</v>
      </c>
      <c r="F378" t="str">
        <f>IF('Upload Sheet Pull'!E380="","",'Upload Sheet Pull'!E380)</f>
        <v/>
      </c>
      <c r="H378" s="39">
        <f>'Upload Sheet Pull'!J380</f>
        <v>0</v>
      </c>
      <c r="I378" s="39">
        <f>'Upload Sheet Pull'!K380</f>
        <v>0</v>
      </c>
      <c r="J378" s="39">
        <f>'Upload Sheet Pull'!L380</f>
        <v>0</v>
      </c>
      <c r="K378" s="39">
        <f>'Upload Sheet Pull'!M380</f>
        <v>0</v>
      </c>
      <c r="L378" s="39">
        <f>'Upload Sheet Pull'!N380</f>
        <v>0</v>
      </c>
      <c r="M378" s="39">
        <f>'Upload Sheet Pull'!O380</f>
        <v>0</v>
      </c>
      <c r="N378" s="39">
        <f>'Upload Sheet Pull'!P380</f>
        <v>0</v>
      </c>
      <c r="O378" s="39">
        <f>'Upload Sheet Pull'!Q380</f>
        <v>0</v>
      </c>
      <c r="P378" s="39">
        <f>'Upload Sheet Pull'!R380</f>
        <v>0</v>
      </c>
      <c r="Q378" s="39">
        <f>'Upload Sheet Pull'!S380</f>
        <v>0</v>
      </c>
      <c r="R378" s="39">
        <f>'Upload Sheet Pull'!T380</f>
        <v>0</v>
      </c>
      <c r="S378" s="39">
        <f>'Upload Sheet Pull'!U380</f>
        <v>0</v>
      </c>
      <c r="T378" s="39">
        <f t="shared" si="7"/>
        <v>0</v>
      </c>
    </row>
    <row r="379" spans="1:20" x14ac:dyDescent="0.4">
      <c r="A379" t="str">
        <f>'Upload Sheet Pull'!A381</f>
        <v>Budget</v>
      </c>
      <c r="B379" t="str">
        <f>'Upload Sheet Pull'!B381</f>
        <v>7062-000000</v>
      </c>
      <c r="C379">
        <f>'Upload Sheet Pull'!C381</f>
        <v>953</v>
      </c>
      <c r="D379" t="str">
        <f>'Upload Sheet Pull'!D381</f>
        <v>035</v>
      </c>
      <c r="F379" t="str">
        <f>IF('Upload Sheet Pull'!E381="","",'Upload Sheet Pull'!E381)</f>
        <v/>
      </c>
      <c r="H379" s="39">
        <f>'Upload Sheet Pull'!J381</f>
        <v>17</v>
      </c>
      <c r="I379" s="39">
        <f>'Upload Sheet Pull'!K381</f>
        <v>17</v>
      </c>
      <c r="J379" s="39">
        <f>'Upload Sheet Pull'!L381</f>
        <v>17</v>
      </c>
      <c r="K379" s="39">
        <f>'Upload Sheet Pull'!M381</f>
        <v>17</v>
      </c>
      <c r="L379" s="39">
        <f>'Upload Sheet Pull'!N381</f>
        <v>17</v>
      </c>
      <c r="M379" s="39">
        <f>'Upload Sheet Pull'!O381</f>
        <v>17</v>
      </c>
      <c r="N379" s="39">
        <f>'Upload Sheet Pull'!P381</f>
        <v>17</v>
      </c>
      <c r="O379" s="39">
        <f>'Upload Sheet Pull'!Q381</f>
        <v>17</v>
      </c>
      <c r="P379" s="39">
        <f>'Upload Sheet Pull'!R381</f>
        <v>17</v>
      </c>
      <c r="Q379" s="39">
        <f>'Upload Sheet Pull'!S381</f>
        <v>17</v>
      </c>
      <c r="R379" s="39">
        <f>'Upload Sheet Pull'!T381</f>
        <v>17</v>
      </c>
      <c r="S379" s="39">
        <f>'Upload Sheet Pull'!U381</f>
        <v>17</v>
      </c>
      <c r="T379" s="39">
        <f t="shared" si="7"/>
        <v>204</v>
      </c>
    </row>
    <row r="380" spans="1:20" x14ac:dyDescent="0.4">
      <c r="A380" t="str">
        <f>'Upload Sheet Pull'!A382</f>
        <v>Budget</v>
      </c>
      <c r="B380" t="str">
        <f>'Upload Sheet Pull'!B382</f>
        <v>7064-000000</v>
      </c>
      <c r="C380">
        <f>'Upload Sheet Pull'!C382</f>
        <v>953</v>
      </c>
      <c r="D380" t="str">
        <f>'Upload Sheet Pull'!D382</f>
        <v>035</v>
      </c>
      <c r="F380" t="str">
        <f>IF('Upload Sheet Pull'!E382="","",'Upload Sheet Pull'!E382)</f>
        <v/>
      </c>
      <c r="H380" s="39">
        <f>'Upload Sheet Pull'!J382</f>
        <v>0</v>
      </c>
      <c r="I380" s="39">
        <f>'Upload Sheet Pull'!K382</f>
        <v>50</v>
      </c>
      <c r="J380" s="39">
        <f>'Upload Sheet Pull'!L382</f>
        <v>0</v>
      </c>
      <c r="K380" s="39">
        <f>'Upload Sheet Pull'!M382</f>
        <v>0</v>
      </c>
      <c r="L380" s="39">
        <f>'Upload Sheet Pull'!N382</f>
        <v>0</v>
      </c>
      <c r="M380" s="39">
        <f>'Upload Sheet Pull'!O382</f>
        <v>0</v>
      </c>
      <c r="N380" s="39">
        <f>'Upload Sheet Pull'!P382</f>
        <v>50</v>
      </c>
      <c r="O380" s="39">
        <f>'Upload Sheet Pull'!Q382</f>
        <v>0</v>
      </c>
      <c r="P380" s="39">
        <f>'Upload Sheet Pull'!R382</f>
        <v>0</v>
      </c>
      <c r="Q380" s="39">
        <f>'Upload Sheet Pull'!S382</f>
        <v>0</v>
      </c>
      <c r="R380" s="39">
        <f>'Upload Sheet Pull'!T382</f>
        <v>0</v>
      </c>
      <c r="S380" s="39">
        <f>'Upload Sheet Pull'!U382</f>
        <v>0</v>
      </c>
      <c r="T380" s="39">
        <f t="shared" si="7"/>
        <v>100</v>
      </c>
    </row>
    <row r="381" spans="1:20" x14ac:dyDescent="0.4">
      <c r="A381" t="str">
        <f>'Upload Sheet Pull'!A383</f>
        <v>Budget</v>
      </c>
      <c r="B381" t="str">
        <f>'Upload Sheet Pull'!B383</f>
        <v>7066-000000</v>
      </c>
      <c r="C381">
        <f>'Upload Sheet Pull'!C383</f>
        <v>953</v>
      </c>
      <c r="D381" t="str">
        <f>'Upload Sheet Pull'!D383</f>
        <v>035</v>
      </c>
      <c r="F381" t="str">
        <f>IF('Upload Sheet Pull'!E383="","",'Upload Sheet Pull'!E383)</f>
        <v/>
      </c>
      <c r="H381" s="39">
        <f>'Upload Sheet Pull'!J383</f>
        <v>0</v>
      </c>
      <c r="I381" s="39">
        <f>'Upload Sheet Pull'!K383</f>
        <v>0</v>
      </c>
      <c r="J381" s="39">
        <f>'Upload Sheet Pull'!L383</f>
        <v>0</v>
      </c>
      <c r="K381" s="39">
        <f>'Upload Sheet Pull'!M383</f>
        <v>0</v>
      </c>
      <c r="L381" s="39">
        <f>'Upload Sheet Pull'!N383</f>
        <v>0</v>
      </c>
      <c r="M381" s="39">
        <f>'Upload Sheet Pull'!O383</f>
        <v>0</v>
      </c>
      <c r="N381" s="39">
        <f>'Upload Sheet Pull'!P383</f>
        <v>0</v>
      </c>
      <c r="O381" s="39">
        <f>'Upload Sheet Pull'!Q383</f>
        <v>0</v>
      </c>
      <c r="P381" s="39">
        <f>'Upload Sheet Pull'!R383</f>
        <v>0</v>
      </c>
      <c r="Q381" s="39">
        <f>'Upload Sheet Pull'!S383</f>
        <v>0</v>
      </c>
      <c r="R381" s="39">
        <f>'Upload Sheet Pull'!T383</f>
        <v>0</v>
      </c>
      <c r="S381" s="39">
        <f>'Upload Sheet Pull'!U383</f>
        <v>0</v>
      </c>
      <c r="T381" s="39">
        <f t="shared" si="7"/>
        <v>0</v>
      </c>
    </row>
    <row r="382" spans="1:20" x14ac:dyDescent="0.4">
      <c r="A382" t="str">
        <f>'Upload Sheet Pull'!A384</f>
        <v>Budget</v>
      </c>
      <c r="B382" t="str">
        <f>'Upload Sheet Pull'!B384</f>
        <v>7068-000000</v>
      </c>
      <c r="C382">
        <f>'Upload Sheet Pull'!C384</f>
        <v>953</v>
      </c>
      <c r="D382" t="str">
        <f>'Upload Sheet Pull'!D384</f>
        <v>035</v>
      </c>
      <c r="F382" t="str">
        <f>IF('Upload Sheet Pull'!E384="","",'Upload Sheet Pull'!E384)</f>
        <v/>
      </c>
      <c r="H382" s="39">
        <f>'Upload Sheet Pull'!J384</f>
        <v>0</v>
      </c>
      <c r="I382" s="39">
        <f>'Upload Sheet Pull'!K384</f>
        <v>0</v>
      </c>
      <c r="J382" s="39">
        <f>'Upload Sheet Pull'!L384</f>
        <v>0</v>
      </c>
      <c r="K382" s="39">
        <f>'Upload Sheet Pull'!M384</f>
        <v>0</v>
      </c>
      <c r="L382" s="39">
        <f>'Upload Sheet Pull'!N384</f>
        <v>0</v>
      </c>
      <c r="M382" s="39">
        <f>'Upload Sheet Pull'!O384</f>
        <v>0</v>
      </c>
      <c r="N382" s="39">
        <f>'Upload Sheet Pull'!P384</f>
        <v>0</v>
      </c>
      <c r="O382" s="39">
        <f>'Upload Sheet Pull'!Q384</f>
        <v>0</v>
      </c>
      <c r="P382" s="39">
        <f>'Upload Sheet Pull'!R384</f>
        <v>0</v>
      </c>
      <c r="Q382" s="39">
        <f>'Upload Sheet Pull'!S384</f>
        <v>0</v>
      </c>
      <c r="R382" s="39">
        <f>'Upload Sheet Pull'!T384</f>
        <v>0</v>
      </c>
      <c r="S382" s="39">
        <f>'Upload Sheet Pull'!U384</f>
        <v>0</v>
      </c>
      <c r="T382" s="39">
        <f t="shared" si="7"/>
        <v>0</v>
      </c>
    </row>
    <row r="383" spans="1:20" x14ac:dyDescent="0.4">
      <c r="A383" t="str">
        <f>'Upload Sheet Pull'!A385</f>
        <v>Budget</v>
      </c>
      <c r="B383" t="str">
        <f>'Upload Sheet Pull'!B385</f>
        <v>7072-000000</v>
      </c>
      <c r="C383">
        <f>'Upload Sheet Pull'!C385</f>
        <v>953</v>
      </c>
      <c r="D383" t="str">
        <f>'Upload Sheet Pull'!D385</f>
        <v>035</v>
      </c>
      <c r="F383" t="str">
        <f>IF('Upload Sheet Pull'!E385="","",'Upload Sheet Pull'!E385)</f>
        <v/>
      </c>
      <c r="H383" s="39">
        <f>'Upload Sheet Pull'!J385</f>
        <v>0</v>
      </c>
      <c r="I383" s="39">
        <f>'Upload Sheet Pull'!K385</f>
        <v>0</v>
      </c>
      <c r="J383" s="39">
        <f>'Upload Sheet Pull'!L385</f>
        <v>0</v>
      </c>
      <c r="K383" s="39">
        <f>'Upload Sheet Pull'!M385</f>
        <v>0</v>
      </c>
      <c r="L383" s="39">
        <f>'Upload Sheet Pull'!N385</f>
        <v>0</v>
      </c>
      <c r="M383" s="39">
        <f>'Upload Sheet Pull'!O385</f>
        <v>0</v>
      </c>
      <c r="N383" s="39">
        <f>'Upload Sheet Pull'!P385</f>
        <v>0</v>
      </c>
      <c r="O383" s="39">
        <f>'Upload Sheet Pull'!Q385</f>
        <v>0</v>
      </c>
      <c r="P383" s="39">
        <f>'Upload Sheet Pull'!R385</f>
        <v>0</v>
      </c>
      <c r="Q383" s="39">
        <f>'Upload Sheet Pull'!S385</f>
        <v>0</v>
      </c>
      <c r="R383" s="39">
        <f>'Upload Sheet Pull'!T385</f>
        <v>0</v>
      </c>
      <c r="S383" s="39">
        <f>'Upload Sheet Pull'!U385</f>
        <v>0</v>
      </c>
      <c r="T383" s="39">
        <f t="shared" ref="T383" si="10">SUM(H383:S383)</f>
        <v>0</v>
      </c>
    </row>
    <row r="384" spans="1:20" x14ac:dyDescent="0.4">
      <c r="A384" t="str">
        <f>'Upload Sheet Pull'!A386</f>
        <v>Budget</v>
      </c>
      <c r="B384" t="str">
        <f>'Upload Sheet Pull'!B386</f>
        <v>7060-000000</v>
      </c>
      <c r="C384">
        <f>'Upload Sheet Pull'!C386</f>
        <v>954</v>
      </c>
      <c r="D384" t="str">
        <f>'Upload Sheet Pull'!D386</f>
        <v>035</v>
      </c>
      <c r="F384" t="str">
        <f>IF('Upload Sheet Pull'!E386="","",'Upload Sheet Pull'!E386)</f>
        <v/>
      </c>
      <c r="H384" s="39">
        <f>'Upload Sheet Pull'!J386</f>
        <v>0</v>
      </c>
      <c r="I384" s="39">
        <f>'Upload Sheet Pull'!K386</f>
        <v>0</v>
      </c>
      <c r="J384" s="39">
        <f>'Upload Sheet Pull'!L386</f>
        <v>0</v>
      </c>
      <c r="K384" s="39">
        <f>'Upload Sheet Pull'!M386</f>
        <v>0</v>
      </c>
      <c r="L384" s="39">
        <f>'Upload Sheet Pull'!N386</f>
        <v>0</v>
      </c>
      <c r="M384" s="39">
        <f>'Upload Sheet Pull'!O386</f>
        <v>0</v>
      </c>
      <c r="N384" s="39">
        <f>'Upload Sheet Pull'!P386</f>
        <v>0</v>
      </c>
      <c r="O384" s="39">
        <f>'Upload Sheet Pull'!Q386</f>
        <v>0</v>
      </c>
      <c r="P384" s="39">
        <f>'Upload Sheet Pull'!R386</f>
        <v>0</v>
      </c>
      <c r="Q384" s="39">
        <f>'Upload Sheet Pull'!S386</f>
        <v>0</v>
      </c>
      <c r="R384" s="39">
        <f>'Upload Sheet Pull'!T386</f>
        <v>0</v>
      </c>
      <c r="S384" s="39">
        <f>'Upload Sheet Pull'!U386</f>
        <v>0</v>
      </c>
      <c r="T384" s="39">
        <f t="shared" si="7"/>
        <v>0</v>
      </c>
    </row>
    <row r="385" spans="1:20" x14ac:dyDescent="0.4">
      <c r="A385" t="str">
        <f>'Upload Sheet Pull'!A387</f>
        <v>Budget</v>
      </c>
      <c r="B385" t="str">
        <f>'Upload Sheet Pull'!B387</f>
        <v>7062-000000</v>
      </c>
      <c r="C385">
        <f>'Upload Sheet Pull'!C387</f>
        <v>954</v>
      </c>
      <c r="D385" t="str">
        <f>'Upload Sheet Pull'!D387</f>
        <v>035</v>
      </c>
      <c r="F385" t="str">
        <f>IF('Upload Sheet Pull'!E387="","",'Upload Sheet Pull'!E387)</f>
        <v/>
      </c>
      <c r="H385" s="39">
        <f>'Upload Sheet Pull'!J387</f>
        <v>4.166666666666667</v>
      </c>
      <c r="I385" s="39">
        <f>'Upload Sheet Pull'!K387</f>
        <v>4.166666666666667</v>
      </c>
      <c r="J385" s="39">
        <f>'Upload Sheet Pull'!L387</f>
        <v>4.166666666666667</v>
      </c>
      <c r="K385" s="39">
        <f>'Upload Sheet Pull'!M387</f>
        <v>4.166666666666667</v>
      </c>
      <c r="L385" s="39">
        <f>'Upload Sheet Pull'!N387</f>
        <v>4.166666666666667</v>
      </c>
      <c r="M385" s="39">
        <f>'Upload Sheet Pull'!O387</f>
        <v>4.166666666666667</v>
      </c>
      <c r="N385" s="39">
        <f>'Upload Sheet Pull'!P387</f>
        <v>4.166666666666667</v>
      </c>
      <c r="O385" s="39">
        <f>'Upload Sheet Pull'!Q387</f>
        <v>4.166666666666667</v>
      </c>
      <c r="P385" s="39">
        <f>'Upload Sheet Pull'!R387</f>
        <v>4.166666666666667</v>
      </c>
      <c r="Q385" s="39">
        <f>'Upload Sheet Pull'!S387</f>
        <v>4.166666666666667</v>
      </c>
      <c r="R385" s="39">
        <f>'Upload Sheet Pull'!T387</f>
        <v>4.166666666666667</v>
      </c>
      <c r="S385" s="39">
        <f>'Upload Sheet Pull'!U387</f>
        <v>4.166666666666667</v>
      </c>
      <c r="T385" s="39">
        <f t="shared" si="7"/>
        <v>49.999999999999993</v>
      </c>
    </row>
    <row r="386" spans="1:20" x14ac:dyDescent="0.4">
      <c r="A386" t="str">
        <f>'Upload Sheet Pull'!A388</f>
        <v>Budget</v>
      </c>
      <c r="B386" t="str">
        <f>'Upload Sheet Pull'!B388</f>
        <v>7064-000000</v>
      </c>
      <c r="C386">
        <f>'Upload Sheet Pull'!C388</f>
        <v>954</v>
      </c>
      <c r="D386" t="str">
        <f>'Upload Sheet Pull'!D388</f>
        <v>035</v>
      </c>
      <c r="F386" t="str">
        <f>IF('Upload Sheet Pull'!E388="","",'Upload Sheet Pull'!E388)</f>
        <v/>
      </c>
      <c r="H386" s="39">
        <f>'Upload Sheet Pull'!J388</f>
        <v>0</v>
      </c>
      <c r="I386" s="39">
        <f>'Upload Sheet Pull'!K388</f>
        <v>0</v>
      </c>
      <c r="J386" s="39">
        <f>'Upload Sheet Pull'!L388</f>
        <v>0</v>
      </c>
      <c r="K386" s="39">
        <f>'Upload Sheet Pull'!M388</f>
        <v>0</v>
      </c>
      <c r="L386" s="39">
        <f>'Upload Sheet Pull'!N388</f>
        <v>0</v>
      </c>
      <c r="M386" s="39">
        <f>'Upload Sheet Pull'!O388</f>
        <v>0</v>
      </c>
      <c r="N386" s="39">
        <f>'Upload Sheet Pull'!P388</f>
        <v>0</v>
      </c>
      <c r="O386" s="39">
        <f>'Upload Sheet Pull'!Q388</f>
        <v>0</v>
      </c>
      <c r="P386" s="39">
        <f>'Upload Sheet Pull'!R388</f>
        <v>0</v>
      </c>
      <c r="Q386" s="39">
        <f>'Upload Sheet Pull'!S388</f>
        <v>0</v>
      </c>
      <c r="R386" s="39">
        <f>'Upload Sheet Pull'!T388</f>
        <v>0</v>
      </c>
      <c r="S386" s="39">
        <f>'Upload Sheet Pull'!U388</f>
        <v>0</v>
      </c>
      <c r="T386" s="39">
        <f t="shared" ref="T386:T457" si="11">SUM(H386:S386)</f>
        <v>0</v>
      </c>
    </row>
    <row r="387" spans="1:20" x14ac:dyDescent="0.4">
      <c r="A387" t="str">
        <f>'Upload Sheet Pull'!A389</f>
        <v>Budget</v>
      </c>
      <c r="B387" t="str">
        <f>'Upload Sheet Pull'!B389</f>
        <v>7066-000000</v>
      </c>
      <c r="C387">
        <f>'Upload Sheet Pull'!C389</f>
        <v>954</v>
      </c>
      <c r="D387" t="str">
        <f>'Upload Sheet Pull'!D389</f>
        <v>035</v>
      </c>
      <c r="F387" t="str">
        <f>IF('Upload Sheet Pull'!E389="","",'Upload Sheet Pull'!E389)</f>
        <v/>
      </c>
      <c r="H387" s="39">
        <f>'Upload Sheet Pull'!J389</f>
        <v>0</v>
      </c>
      <c r="I387" s="39">
        <f>'Upload Sheet Pull'!K389</f>
        <v>0</v>
      </c>
      <c r="J387" s="39">
        <f>'Upload Sheet Pull'!L389</f>
        <v>0</v>
      </c>
      <c r="K387" s="39">
        <f>'Upload Sheet Pull'!M389</f>
        <v>0</v>
      </c>
      <c r="L387" s="39">
        <f>'Upload Sheet Pull'!N389</f>
        <v>0</v>
      </c>
      <c r="M387" s="39">
        <f>'Upload Sheet Pull'!O389</f>
        <v>0</v>
      </c>
      <c r="N387" s="39">
        <f>'Upload Sheet Pull'!P389</f>
        <v>0</v>
      </c>
      <c r="O387" s="39">
        <f>'Upload Sheet Pull'!Q389</f>
        <v>0</v>
      </c>
      <c r="P387" s="39">
        <f>'Upload Sheet Pull'!R389</f>
        <v>0</v>
      </c>
      <c r="Q387" s="39">
        <f>'Upload Sheet Pull'!S389</f>
        <v>0</v>
      </c>
      <c r="R387" s="39">
        <f>'Upload Sheet Pull'!T389</f>
        <v>0</v>
      </c>
      <c r="S387" s="39">
        <f>'Upload Sheet Pull'!U389</f>
        <v>0</v>
      </c>
      <c r="T387" s="39">
        <f t="shared" si="11"/>
        <v>0</v>
      </c>
    </row>
    <row r="388" spans="1:20" x14ac:dyDescent="0.4">
      <c r="A388" t="str">
        <f>'Upload Sheet Pull'!A390</f>
        <v>Budget</v>
      </c>
      <c r="B388" t="str">
        <f>'Upload Sheet Pull'!B390</f>
        <v>7068-000000</v>
      </c>
      <c r="C388">
        <f>'Upload Sheet Pull'!C390</f>
        <v>954</v>
      </c>
      <c r="D388" t="str">
        <f>'Upload Sheet Pull'!D390</f>
        <v>035</v>
      </c>
      <c r="F388" t="str">
        <f>IF('Upload Sheet Pull'!E390="","",'Upload Sheet Pull'!E390)</f>
        <v/>
      </c>
      <c r="H388" s="39">
        <f>'Upload Sheet Pull'!J390</f>
        <v>0</v>
      </c>
      <c r="I388" s="39">
        <f>'Upload Sheet Pull'!K390</f>
        <v>0</v>
      </c>
      <c r="J388" s="39">
        <f>'Upload Sheet Pull'!L390</f>
        <v>0</v>
      </c>
      <c r="K388" s="39">
        <f>'Upload Sheet Pull'!M390</f>
        <v>0</v>
      </c>
      <c r="L388" s="39">
        <f>'Upload Sheet Pull'!N390</f>
        <v>0</v>
      </c>
      <c r="M388" s="39">
        <f>'Upload Sheet Pull'!O390</f>
        <v>0</v>
      </c>
      <c r="N388" s="39">
        <f>'Upload Sheet Pull'!P390</f>
        <v>0</v>
      </c>
      <c r="O388" s="39">
        <f>'Upload Sheet Pull'!Q390</f>
        <v>0</v>
      </c>
      <c r="P388" s="39">
        <f>'Upload Sheet Pull'!R390</f>
        <v>0</v>
      </c>
      <c r="Q388" s="39">
        <f>'Upload Sheet Pull'!S390</f>
        <v>0</v>
      </c>
      <c r="R388" s="39">
        <f>'Upload Sheet Pull'!T390</f>
        <v>0</v>
      </c>
      <c r="S388" s="39">
        <f>'Upload Sheet Pull'!U390</f>
        <v>0</v>
      </c>
      <c r="T388" s="39">
        <f t="shared" si="11"/>
        <v>0</v>
      </c>
    </row>
    <row r="389" spans="1:20" x14ac:dyDescent="0.4">
      <c r="A389" t="str">
        <f>'Upload Sheet Pull'!A391</f>
        <v>Budget</v>
      </c>
      <c r="B389" t="str">
        <f>'Upload Sheet Pull'!B391</f>
        <v>7072-000000</v>
      </c>
      <c r="C389">
        <f>'Upload Sheet Pull'!C391</f>
        <v>954</v>
      </c>
      <c r="D389" t="str">
        <f>'Upload Sheet Pull'!D391</f>
        <v>035</v>
      </c>
      <c r="F389" t="str">
        <f>IF('Upload Sheet Pull'!E391="","",'Upload Sheet Pull'!E391)</f>
        <v/>
      </c>
      <c r="H389" s="39">
        <f>'Upload Sheet Pull'!J391</f>
        <v>0</v>
      </c>
      <c r="I389" s="39">
        <f>'Upload Sheet Pull'!K391</f>
        <v>0</v>
      </c>
      <c r="J389" s="39">
        <f>'Upload Sheet Pull'!L391</f>
        <v>0</v>
      </c>
      <c r="K389" s="39">
        <f>'Upload Sheet Pull'!M391</f>
        <v>0</v>
      </c>
      <c r="L389" s="39">
        <f>'Upload Sheet Pull'!N391</f>
        <v>0</v>
      </c>
      <c r="M389" s="39">
        <f>'Upload Sheet Pull'!O391</f>
        <v>0</v>
      </c>
      <c r="N389" s="39">
        <f>'Upload Sheet Pull'!P391</f>
        <v>0</v>
      </c>
      <c r="O389" s="39">
        <f>'Upload Sheet Pull'!Q391</f>
        <v>0</v>
      </c>
      <c r="P389" s="39">
        <f>'Upload Sheet Pull'!R391</f>
        <v>0</v>
      </c>
      <c r="Q389" s="39">
        <f>'Upload Sheet Pull'!S391</f>
        <v>0</v>
      </c>
      <c r="R389" s="39">
        <f>'Upload Sheet Pull'!T391</f>
        <v>0</v>
      </c>
      <c r="S389" s="39">
        <f>'Upload Sheet Pull'!U391</f>
        <v>0</v>
      </c>
      <c r="T389" s="39">
        <f t="shared" ref="T389" si="12">SUM(H389:S389)</f>
        <v>0</v>
      </c>
    </row>
    <row r="390" spans="1:20" x14ac:dyDescent="0.4">
      <c r="A390" t="str">
        <f>'Upload Sheet Pull'!A392</f>
        <v>Budget</v>
      </c>
      <c r="B390" t="str">
        <f>'Upload Sheet Pull'!B392</f>
        <v>7060-000000</v>
      </c>
      <c r="C390">
        <f>'Upload Sheet Pull'!C392</f>
        <v>955</v>
      </c>
      <c r="D390" t="str">
        <f>'Upload Sheet Pull'!D392</f>
        <v>035</v>
      </c>
      <c r="F390" t="str">
        <f>IF('Upload Sheet Pull'!E392="","",'Upload Sheet Pull'!E392)</f>
        <v/>
      </c>
      <c r="H390" s="39">
        <f>'Upload Sheet Pull'!J392</f>
        <v>0</v>
      </c>
      <c r="I390" s="39">
        <f>'Upload Sheet Pull'!K392</f>
        <v>0</v>
      </c>
      <c r="J390" s="39">
        <f>'Upload Sheet Pull'!L392</f>
        <v>0</v>
      </c>
      <c r="K390" s="39">
        <f>'Upload Sheet Pull'!M392</f>
        <v>0</v>
      </c>
      <c r="L390" s="39">
        <f>'Upload Sheet Pull'!N392</f>
        <v>0</v>
      </c>
      <c r="M390" s="39">
        <f>'Upload Sheet Pull'!O392</f>
        <v>0</v>
      </c>
      <c r="N390" s="39">
        <f>'Upload Sheet Pull'!P392</f>
        <v>0</v>
      </c>
      <c r="O390" s="39">
        <f>'Upload Sheet Pull'!Q392</f>
        <v>0</v>
      </c>
      <c r="P390" s="39">
        <f>'Upload Sheet Pull'!R392</f>
        <v>0</v>
      </c>
      <c r="Q390" s="39">
        <f>'Upload Sheet Pull'!S392</f>
        <v>0</v>
      </c>
      <c r="R390" s="39">
        <f>'Upload Sheet Pull'!T392</f>
        <v>0</v>
      </c>
      <c r="S390" s="39">
        <f>'Upload Sheet Pull'!U392</f>
        <v>0</v>
      </c>
      <c r="T390" s="39">
        <f t="shared" si="11"/>
        <v>0</v>
      </c>
    </row>
    <row r="391" spans="1:20" x14ac:dyDescent="0.4">
      <c r="A391" t="str">
        <f>'Upload Sheet Pull'!A393</f>
        <v>Budget</v>
      </c>
      <c r="B391" t="str">
        <f>'Upload Sheet Pull'!B393</f>
        <v>7062-000000</v>
      </c>
      <c r="C391">
        <f>'Upload Sheet Pull'!C393</f>
        <v>955</v>
      </c>
      <c r="D391" t="str">
        <f>'Upload Sheet Pull'!D393</f>
        <v>035</v>
      </c>
      <c r="F391" t="str">
        <f>IF('Upload Sheet Pull'!E393="","",'Upload Sheet Pull'!E393)</f>
        <v/>
      </c>
      <c r="H391" s="39">
        <f>'Upload Sheet Pull'!J393</f>
        <v>4.166666666666667</v>
      </c>
      <c r="I391" s="39">
        <f>'Upload Sheet Pull'!K393</f>
        <v>4.166666666666667</v>
      </c>
      <c r="J391" s="39">
        <f>'Upload Sheet Pull'!L393</f>
        <v>4.166666666666667</v>
      </c>
      <c r="K391" s="39">
        <f>'Upload Sheet Pull'!M393</f>
        <v>4.166666666666667</v>
      </c>
      <c r="L391" s="39">
        <f>'Upload Sheet Pull'!N393</f>
        <v>4.166666666666667</v>
      </c>
      <c r="M391" s="39">
        <f>'Upload Sheet Pull'!O393</f>
        <v>4.166666666666667</v>
      </c>
      <c r="N391" s="39">
        <f>'Upload Sheet Pull'!P393</f>
        <v>4.166666666666667</v>
      </c>
      <c r="O391" s="39">
        <f>'Upload Sheet Pull'!Q393</f>
        <v>4.166666666666667</v>
      </c>
      <c r="P391" s="39">
        <f>'Upload Sheet Pull'!R393</f>
        <v>4.166666666666667</v>
      </c>
      <c r="Q391" s="39">
        <f>'Upload Sheet Pull'!S393</f>
        <v>4.166666666666667</v>
      </c>
      <c r="R391" s="39">
        <f>'Upload Sheet Pull'!T393</f>
        <v>4.166666666666667</v>
      </c>
      <c r="S391" s="39">
        <f>'Upload Sheet Pull'!U393</f>
        <v>4.166666666666667</v>
      </c>
      <c r="T391" s="39">
        <f t="shared" si="11"/>
        <v>49.999999999999993</v>
      </c>
    </row>
    <row r="392" spans="1:20" x14ac:dyDescent="0.4">
      <c r="A392" t="str">
        <f>'Upload Sheet Pull'!A394</f>
        <v>Budget</v>
      </c>
      <c r="B392" t="str">
        <f>'Upload Sheet Pull'!B394</f>
        <v>7064-000000</v>
      </c>
      <c r="C392">
        <f>'Upload Sheet Pull'!C394</f>
        <v>955</v>
      </c>
      <c r="D392" t="str">
        <f>'Upload Sheet Pull'!D394</f>
        <v>035</v>
      </c>
      <c r="F392" t="str">
        <f>IF('Upload Sheet Pull'!E394="","",'Upload Sheet Pull'!E394)</f>
        <v/>
      </c>
      <c r="H392" s="39">
        <f>'Upload Sheet Pull'!J394</f>
        <v>0</v>
      </c>
      <c r="I392" s="39">
        <f>'Upload Sheet Pull'!K394</f>
        <v>0</v>
      </c>
      <c r="J392" s="39">
        <f>'Upload Sheet Pull'!L394</f>
        <v>0</v>
      </c>
      <c r="K392" s="39">
        <f>'Upload Sheet Pull'!M394</f>
        <v>0</v>
      </c>
      <c r="L392" s="39">
        <f>'Upload Sheet Pull'!N394</f>
        <v>0</v>
      </c>
      <c r="M392" s="39">
        <f>'Upload Sheet Pull'!O394</f>
        <v>0</v>
      </c>
      <c r="N392" s="39">
        <f>'Upload Sheet Pull'!P394</f>
        <v>0</v>
      </c>
      <c r="O392" s="39">
        <f>'Upload Sheet Pull'!Q394</f>
        <v>0</v>
      </c>
      <c r="P392" s="39">
        <f>'Upload Sheet Pull'!R394</f>
        <v>0</v>
      </c>
      <c r="Q392" s="39">
        <f>'Upload Sheet Pull'!S394</f>
        <v>0</v>
      </c>
      <c r="R392" s="39">
        <f>'Upload Sheet Pull'!T394</f>
        <v>0</v>
      </c>
      <c r="S392" s="39">
        <f>'Upload Sheet Pull'!U394</f>
        <v>0</v>
      </c>
      <c r="T392" s="39">
        <f t="shared" si="11"/>
        <v>0</v>
      </c>
    </row>
    <row r="393" spans="1:20" x14ac:dyDescent="0.4">
      <c r="A393" t="str">
        <f>'Upload Sheet Pull'!A395</f>
        <v>Budget</v>
      </c>
      <c r="B393" t="str">
        <f>'Upload Sheet Pull'!B395</f>
        <v>7066-000000</v>
      </c>
      <c r="C393">
        <f>'Upload Sheet Pull'!C395</f>
        <v>955</v>
      </c>
      <c r="D393" t="str">
        <f>'Upload Sheet Pull'!D395</f>
        <v>035</v>
      </c>
      <c r="F393" t="str">
        <f>IF('Upload Sheet Pull'!E395="","",'Upload Sheet Pull'!E395)</f>
        <v/>
      </c>
      <c r="H393" s="39">
        <f>'Upload Sheet Pull'!J395</f>
        <v>0</v>
      </c>
      <c r="I393" s="39">
        <f>'Upload Sheet Pull'!K395</f>
        <v>0</v>
      </c>
      <c r="J393" s="39">
        <f>'Upload Sheet Pull'!L395</f>
        <v>0</v>
      </c>
      <c r="K393" s="39">
        <f>'Upload Sheet Pull'!M395</f>
        <v>0</v>
      </c>
      <c r="L393" s="39">
        <f>'Upload Sheet Pull'!N395</f>
        <v>0</v>
      </c>
      <c r="M393" s="39">
        <f>'Upload Sheet Pull'!O395</f>
        <v>0</v>
      </c>
      <c r="N393" s="39">
        <f>'Upload Sheet Pull'!P395</f>
        <v>0</v>
      </c>
      <c r="O393" s="39">
        <f>'Upload Sheet Pull'!Q395</f>
        <v>0</v>
      </c>
      <c r="P393" s="39">
        <f>'Upload Sheet Pull'!R395</f>
        <v>0</v>
      </c>
      <c r="Q393" s="39">
        <f>'Upload Sheet Pull'!S395</f>
        <v>0</v>
      </c>
      <c r="R393" s="39">
        <f>'Upload Sheet Pull'!T395</f>
        <v>0</v>
      </c>
      <c r="S393" s="39">
        <f>'Upload Sheet Pull'!U395</f>
        <v>0</v>
      </c>
      <c r="T393" s="39">
        <f t="shared" si="11"/>
        <v>0</v>
      </c>
    </row>
    <row r="394" spans="1:20" x14ac:dyDescent="0.4">
      <c r="A394" t="str">
        <f>'Upload Sheet Pull'!A396</f>
        <v>Budget</v>
      </c>
      <c r="B394" t="str">
        <f>'Upload Sheet Pull'!B396</f>
        <v>7068-000000</v>
      </c>
      <c r="C394">
        <f>'Upload Sheet Pull'!C396</f>
        <v>955</v>
      </c>
      <c r="D394" t="str">
        <f>'Upload Sheet Pull'!D396</f>
        <v>035</v>
      </c>
      <c r="F394" t="str">
        <f>IF('Upload Sheet Pull'!E396="","",'Upload Sheet Pull'!E396)</f>
        <v/>
      </c>
      <c r="H394" s="39">
        <f>'Upload Sheet Pull'!J396</f>
        <v>0</v>
      </c>
      <c r="I394" s="39">
        <f>'Upload Sheet Pull'!K396</f>
        <v>0</v>
      </c>
      <c r="J394" s="39">
        <f>'Upload Sheet Pull'!L396</f>
        <v>0</v>
      </c>
      <c r="K394" s="39">
        <f>'Upload Sheet Pull'!M396</f>
        <v>0</v>
      </c>
      <c r="L394" s="39">
        <f>'Upload Sheet Pull'!N396</f>
        <v>0</v>
      </c>
      <c r="M394" s="39">
        <f>'Upload Sheet Pull'!O396</f>
        <v>0</v>
      </c>
      <c r="N394" s="39">
        <f>'Upload Sheet Pull'!P396</f>
        <v>0</v>
      </c>
      <c r="O394" s="39">
        <f>'Upload Sheet Pull'!Q396</f>
        <v>0</v>
      </c>
      <c r="P394" s="39">
        <f>'Upload Sheet Pull'!R396</f>
        <v>0</v>
      </c>
      <c r="Q394" s="39">
        <f>'Upload Sheet Pull'!S396</f>
        <v>0</v>
      </c>
      <c r="R394" s="39">
        <f>'Upload Sheet Pull'!T396</f>
        <v>0</v>
      </c>
      <c r="S394" s="39">
        <f>'Upload Sheet Pull'!U396</f>
        <v>0</v>
      </c>
      <c r="T394" s="39">
        <f t="shared" si="11"/>
        <v>0</v>
      </c>
    </row>
    <row r="395" spans="1:20" x14ac:dyDescent="0.4">
      <c r="A395" t="str">
        <f>'Upload Sheet Pull'!A397</f>
        <v>Budget</v>
      </c>
      <c r="B395" t="str">
        <f>'Upload Sheet Pull'!B397</f>
        <v>7072-000000</v>
      </c>
      <c r="C395">
        <f>'Upload Sheet Pull'!C397</f>
        <v>955</v>
      </c>
      <c r="D395" t="str">
        <f>'Upload Sheet Pull'!D397</f>
        <v>035</v>
      </c>
      <c r="F395" t="str">
        <f>IF('Upload Sheet Pull'!E397="","",'Upload Sheet Pull'!E397)</f>
        <v/>
      </c>
      <c r="H395" s="39">
        <f>'Upload Sheet Pull'!J397</f>
        <v>0</v>
      </c>
      <c r="I395" s="39">
        <f>'Upload Sheet Pull'!K397</f>
        <v>0</v>
      </c>
      <c r="J395" s="39">
        <f>'Upload Sheet Pull'!L397</f>
        <v>0</v>
      </c>
      <c r="K395" s="39">
        <f>'Upload Sheet Pull'!M397</f>
        <v>0</v>
      </c>
      <c r="L395" s="39">
        <f>'Upload Sheet Pull'!N397</f>
        <v>0</v>
      </c>
      <c r="M395" s="39">
        <f>'Upload Sheet Pull'!O397</f>
        <v>0</v>
      </c>
      <c r="N395" s="39">
        <f>'Upload Sheet Pull'!P397</f>
        <v>0</v>
      </c>
      <c r="O395" s="39">
        <f>'Upload Sheet Pull'!Q397</f>
        <v>0</v>
      </c>
      <c r="P395" s="39">
        <f>'Upload Sheet Pull'!R397</f>
        <v>0</v>
      </c>
      <c r="Q395" s="39">
        <f>'Upload Sheet Pull'!S397</f>
        <v>0</v>
      </c>
      <c r="R395" s="39">
        <f>'Upload Sheet Pull'!T397</f>
        <v>0</v>
      </c>
      <c r="S395" s="39">
        <f>'Upload Sheet Pull'!U397</f>
        <v>0</v>
      </c>
      <c r="T395" s="39">
        <f t="shared" ref="T395" si="13">SUM(H395:S395)</f>
        <v>0</v>
      </c>
    </row>
    <row r="396" spans="1:20" x14ac:dyDescent="0.4">
      <c r="A396" t="str">
        <f>'Upload Sheet Pull'!A398</f>
        <v>Budget</v>
      </c>
      <c r="B396" t="str">
        <f>'Upload Sheet Pull'!B398</f>
        <v>7060-000000</v>
      </c>
      <c r="C396">
        <f>'Upload Sheet Pull'!C398</f>
        <v>956</v>
      </c>
      <c r="D396" t="str">
        <f>'Upload Sheet Pull'!D398</f>
        <v>035</v>
      </c>
      <c r="F396" t="str">
        <f>IF('Upload Sheet Pull'!E398="","",'Upload Sheet Pull'!E398)</f>
        <v/>
      </c>
      <c r="H396" s="39">
        <f>'Upload Sheet Pull'!J398</f>
        <v>0</v>
      </c>
      <c r="I396" s="39">
        <f>'Upload Sheet Pull'!K398</f>
        <v>0</v>
      </c>
      <c r="J396" s="39">
        <f>'Upload Sheet Pull'!L398</f>
        <v>0</v>
      </c>
      <c r="K396" s="39">
        <f>'Upload Sheet Pull'!M398</f>
        <v>0</v>
      </c>
      <c r="L396" s="39">
        <f>'Upload Sheet Pull'!N398</f>
        <v>0</v>
      </c>
      <c r="M396" s="39">
        <f>'Upload Sheet Pull'!O398</f>
        <v>0</v>
      </c>
      <c r="N396" s="39">
        <f>'Upload Sheet Pull'!P398</f>
        <v>0</v>
      </c>
      <c r="O396" s="39">
        <f>'Upload Sheet Pull'!Q398</f>
        <v>0</v>
      </c>
      <c r="P396" s="39">
        <f>'Upload Sheet Pull'!R398</f>
        <v>0</v>
      </c>
      <c r="Q396" s="39">
        <f>'Upload Sheet Pull'!S398</f>
        <v>0</v>
      </c>
      <c r="R396" s="39">
        <f>'Upload Sheet Pull'!T398</f>
        <v>0</v>
      </c>
      <c r="S396" s="39">
        <f>'Upload Sheet Pull'!U398</f>
        <v>0</v>
      </c>
      <c r="T396" s="39">
        <f t="shared" si="11"/>
        <v>0</v>
      </c>
    </row>
    <row r="397" spans="1:20" x14ac:dyDescent="0.4">
      <c r="A397" t="str">
        <f>'Upload Sheet Pull'!A399</f>
        <v>Budget</v>
      </c>
      <c r="B397" t="str">
        <f>'Upload Sheet Pull'!B399</f>
        <v>7062-000000</v>
      </c>
      <c r="C397">
        <f>'Upload Sheet Pull'!C399</f>
        <v>956</v>
      </c>
      <c r="D397" t="str">
        <f>'Upload Sheet Pull'!D399</f>
        <v>035</v>
      </c>
      <c r="F397" t="str">
        <f>IF('Upload Sheet Pull'!E399="","",'Upload Sheet Pull'!E399)</f>
        <v/>
      </c>
      <c r="H397" s="39">
        <f>'Upload Sheet Pull'!J399</f>
        <v>4.166666666666667</v>
      </c>
      <c r="I397" s="39">
        <f>'Upload Sheet Pull'!K399</f>
        <v>4.166666666666667</v>
      </c>
      <c r="J397" s="39">
        <f>'Upload Sheet Pull'!L399</f>
        <v>4.166666666666667</v>
      </c>
      <c r="K397" s="39">
        <f>'Upload Sheet Pull'!M399</f>
        <v>4.166666666666667</v>
      </c>
      <c r="L397" s="39">
        <f>'Upload Sheet Pull'!N399</f>
        <v>4.166666666666667</v>
      </c>
      <c r="M397" s="39">
        <f>'Upload Sheet Pull'!O399</f>
        <v>4.166666666666667</v>
      </c>
      <c r="N397" s="39">
        <f>'Upload Sheet Pull'!P399</f>
        <v>4.166666666666667</v>
      </c>
      <c r="O397" s="39">
        <f>'Upload Sheet Pull'!Q399</f>
        <v>4.166666666666667</v>
      </c>
      <c r="P397" s="39">
        <f>'Upload Sheet Pull'!R399</f>
        <v>4.166666666666667</v>
      </c>
      <c r="Q397" s="39">
        <f>'Upload Sheet Pull'!S399</f>
        <v>4.166666666666667</v>
      </c>
      <c r="R397" s="39">
        <f>'Upload Sheet Pull'!T399</f>
        <v>4.166666666666667</v>
      </c>
      <c r="S397" s="39">
        <f>'Upload Sheet Pull'!U399</f>
        <v>4.166666666666667</v>
      </c>
      <c r="T397" s="39">
        <f t="shared" si="11"/>
        <v>49.999999999999993</v>
      </c>
    </row>
    <row r="398" spans="1:20" x14ac:dyDescent="0.4">
      <c r="A398" t="str">
        <f>'Upload Sheet Pull'!A400</f>
        <v>Budget</v>
      </c>
      <c r="B398" t="str">
        <f>'Upload Sheet Pull'!B400</f>
        <v>7064-000000</v>
      </c>
      <c r="C398">
        <f>'Upload Sheet Pull'!C400</f>
        <v>956</v>
      </c>
      <c r="D398" t="str">
        <f>'Upload Sheet Pull'!D400</f>
        <v>035</v>
      </c>
      <c r="F398" t="str">
        <f>IF('Upload Sheet Pull'!E400="","",'Upload Sheet Pull'!E400)</f>
        <v/>
      </c>
      <c r="H398" s="39">
        <f>'Upload Sheet Pull'!J400</f>
        <v>0</v>
      </c>
      <c r="I398" s="39">
        <f>'Upload Sheet Pull'!K400</f>
        <v>0</v>
      </c>
      <c r="J398" s="39">
        <f>'Upload Sheet Pull'!L400</f>
        <v>0</v>
      </c>
      <c r="K398" s="39">
        <f>'Upload Sheet Pull'!M400</f>
        <v>0</v>
      </c>
      <c r="L398" s="39">
        <f>'Upload Sheet Pull'!N400</f>
        <v>0</v>
      </c>
      <c r="M398" s="39">
        <f>'Upload Sheet Pull'!O400</f>
        <v>0</v>
      </c>
      <c r="N398" s="39">
        <f>'Upload Sheet Pull'!P400</f>
        <v>0</v>
      </c>
      <c r="O398" s="39">
        <f>'Upload Sheet Pull'!Q400</f>
        <v>0</v>
      </c>
      <c r="P398" s="39">
        <f>'Upload Sheet Pull'!R400</f>
        <v>0</v>
      </c>
      <c r="Q398" s="39">
        <f>'Upload Sheet Pull'!S400</f>
        <v>0</v>
      </c>
      <c r="R398" s="39">
        <f>'Upload Sheet Pull'!T400</f>
        <v>0</v>
      </c>
      <c r="S398" s="39">
        <f>'Upload Sheet Pull'!U400</f>
        <v>0</v>
      </c>
      <c r="T398" s="39">
        <f t="shared" si="11"/>
        <v>0</v>
      </c>
    </row>
    <row r="399" spans="1:20" x14ac:dyDescent="0.4">
      <c r="A399" t="str">
        <f>'Upload Sheet Pull'!A401</f>
        <v>Budget</v>
      </c>
      <c r="B399" t="str">
        <f>'Upload Sheet Pull'!B401</f>
        <v>7066-000000</v>
      </c>
      <c r="C399">
        <f>'Upload Sheet Pull'!C401</f>
        <v>956</v>
      </c>
      <c r="D399" t="str">
        <f>'Upload Sheet Pull'!D401</f>
        <v>035</v>
      </c>
      <c r="F399" t="str">
        <f>IF('Upload Sheet Pull'!E401="","",'Upload Sheet Pull'!E401)</f>
        <v/>
      </c>
      <c r="H399" s="39">
        <f>'Upload Sheet Pull'!J401</f>
        <v>0</v>
      </c>
      <c r="I399" s="39">
        <f>'Upload Sheet Pull'!K401</f>
        <v>0</v>
      </c>
      <c r="J399" s="39">
        <f>'Upload Sheet Pull'!L401</f>
        <v>0</v>
      </c>
      <c r="K399" s="39">
        <f>'Upload Sheet Pull'!M401</f>
        <v>0</v>
      </c>
      <c r="L399" s="39">
        <f>'Upload Sheet Pull'!N401</f>
        <v>0</v>
      </c>
      <c r="M399" s="39">
        <f>'Upload Sheet Pull'!O401</f>
        <v>0</v>
      </c>
      <c r="N399" s="39">
        <f>'Upload Sheet Pull'!P401</f>
        <v>0</v>
      </c>
      <c r="O399" s="39">
        <f>'Upload Sheet Pull'!Q401</f>
        <v>0</v>
      </c>
      <c r="P399" s="39">
        <f>'Upload Sheet Pull'!R401</f>
        <v>0</v>
      </c>
      <c r="Q399" s="39">
        <f>'Upload Sheet Pull'!S401</f>
        <v>0</v>
      </c>
      <c r="R399" s="39">
        <f>'Upload Sheet Pull'!T401</f>
        <v>0</v>
      </c>
      <c r="S399" s="39">
        <f>'Upload Sheet Pull'!U401</f>
        <v>0</v>
      </c>
      <c r="T399" s="39">
        <f t="shared" si="11"/>
        <v>0</v>
      </c>
    </row>
    <row r="400" spans="1:20" x14ac:dyDescent="0.4">
      <c r="A400" t="str">
        <f>'Upload Sheet Pull'!A402</f>
        <v>Budget</v>
      </c>
      <c r="B400" t="str">
        <f>'Upload Sheet Pull'!B402</f>
        <v>7068-000000</v>
      </c>
      <c r="C400">
        <f>'Upload Sheet Pull'!C402</f>
        <v>956</v>
      </c>
      <c r="D400" t="str">
        <f>'Upload Sheet Pull'!D402</f>
        <v>035</v>
      </c>
      <c r="F400" t="str">
        <f>IF('Upload Sheet Pull'!E402="","",'Upload Sheet Pull'!E402)</f>
        <v/>
      </c>
      <c r="H400" s="39">
        <f>'Upload Sheet Pull'!J402</f>
        <v>0</v>
      </c>
      <c r="I400" s="39">
        <f>'Upload Sheet Pull'!K402</f>
        <v>0</v>
      </c>
      <c r="J400" s="39">
        <f>'Upload Sheet Pull'!L402</f>
        <v>0</v>
      </c>
      <c r="K400" s="39">
        <f>'Upload Sheet Pull'!M402</f>
        <v>0</v>
      </c>
      <c r="L400" s="39">
        <f>'Upload Sheet Pull'!N402</f>
        <v>0</v>
      </c>
      <c r="M400" s="39">
        <f>'Upload Sheet Pull'!O402</f>
        <v>0</v>
      </c>
      <c r="N400" s="39">
        <f>'Upload Sheet Pull'!P402</f>
        <v>0</v>
      </c>
      <c r="O400" s="39">
        <f>'Upload Sheet Pull'!Q402</f>
        <v>0</v>
      </c>
      <c r="P400" s="39">
        <f>'Upload Sheet Pull'!R402</f>
        <v>0</v>
      </c>
      <c r="Q400" s="39">
        <f>'Upload Sheet Pull'!S402</f>
        <v>0</v>
      </c>
      <c r="R400" s="39">
        <f>'Upload Sheet Pull'!T402</f>
        <v>0</v>
      </c>
      <c r="S400" s="39">
        <f>'Upload Sheet Pull'!U402</f>
        <v>0</v>
      </c>
      <c r="T400" s="39">
        <f t="shared" si="11"/>
        <v>0</v>
      </c>
    </row>
    <row r="401" spans="1:20" x14ac:dyDescent="0.4">
      <c r="A401" t="str">
        <f>'Upload Sheet Pull'!A403</f>
        <v>Budget</v>
      </c>
      <c r="B401" t="str">
        <f>'Upload Sheet Pull'!B403</f>
        <v>7072-000000</v>
      </c>
      <c r="C401">
        <f>'Upload Sheet Pull'!C403</f>
        <v>956</v>
      </c>
      <c r="D401" t="str">
        <f>'Upload Sheet Pull'!D403</f>
        <v>035</v>
      </c>
      <c r="F401" t="str">
        <f>IF('Upload Sheet Pull'!E403="","",'Upload Sheet Pull'!E403)</f>
        <v/>
      </c>
      <c r="H401" s="39">
        <f>'Upload Sheet Pull'!J403</f>
        <v>0</v>
      </c>
      <c r="I401" s="39">
        <f>'Upload Sheet Pull'!K403</f>
        <v>0</v>
      </c>
      <c r="J401" s="39">
        <f>'Upload Sheet Pull'!L403</f>
        <v>0</v>
      </c>
      <c r="K401" s="39">
        <f>'Upload Sheet Pull'!M403</f>
        <v>0</v>
      </c>
      <c r="L401" s="39">
        <f>'Upload Sheet Pull'!N403</f>
        <v>0</v>
      </c>
      <c r="M401" s="39">
        <f>'Upload Sheet Pull'!O403</f>
        <v>0</v>
      </c>
      <c r="N401" s="39">
        <f>'Upload Sheet Pull'!P403</f>
        <v>0</v>
      </c>
      <c r="O401" s="39">
        <f>'Upload Sheet Pull'!Q403</f>
        <v>0</v>
      </c>
      <c r="P401" s="39">
        <f>'Upload Sheet Pull'!R403</f>
        <v>0</v>
      </c>
      <c r="Q401" s="39">
        <f>'Upload Sheet Pull'!S403</f>
        <v>0</v>
      </c>
      <c r="R401" s="39">
        <f>'Upload Sheet Pull'!T403</f>
        <v>0</v>
      </c>
      <c r="S401" s="39">
        <f>'Upload Sheet Pull'!U403</f>
        <v>0</v>
      </c>
      <c r="T401" s="39">
        <f t="shared" ref="T401" si="14">SUM(H401:S401)</f>
        <v>0</v>
      </c>
    </row>
    <row r="402" spans="1:20" x14ac:dyDescent="0.4">
      <c r="A402" t="str">
        <f>'Upload Sheet Pull'!A404</f>
        <v>Budget</v>
      </c>
      <c r="B402" t="str">
        <f>'Upload Sheet Pull'!B404</f>
        <v>7060-000000</v>
      </c>
      <c r="C402">
        <f>'Upload Sheet Pull'!C404</f>
        <v>957</v>
      </c>
      <c r="D402" t="str">
        <f>'Upload Sheet Pull'!D404</f>
        <v>035</v>
      </c>
      <c r="F402" t="str">
        <f>IF('Upload Sheet Pull'!E404="","",'Upload Sheet Pull'!E404)</f>
        <v/>
      </c>
      <c r="H402" s="39">
        <f>'Upload Sheet Pull'!J404</f>
        <v>0</v>
      </c>
      <c r="I402" s="39">
        <f>'Upload Sheet Pull'!K404</f>
        <v>0</v>
      </c>
      <c r="J402" s="39">
        <f>'Upload Sheet Pull'!L404</f>
        <v>0</v>
      </c>
      <c r="K402" s="39">
        <f>'Upload Sheet Pull'!M404</f>
        <v>0</v>
      </c>
      <c r="L402" s="39">
        <f>'Upload Sheet Pull'!N404</f>
        <v>0</v>
      </c>
      <c r="M402" s="39">
        <f>'Upload Sheet Pull'!O404</f>
        <v>0</v>
      </c>
      <c r="N402" s="39">
        <f>'Upload Sheet Pull'!P404</f>
        <v>0</v>
      </c>
      <c r="O402" s="39">
        <f>'Upload Sheet Pull'!Q404</f>
        <v>0</v>
      </c>
      <c r="P402" s="39">
        <f>'Upload Sheet Pull'!R404</f>
        <v>0</v>
      </c>
      <c r="Q402" s="39">
        <f>'Upload Sheet Pull'!S404</f>
        <v>0</v>
      </c>
      <c r="R402" s="39">
        <f>'Upload Sheet Pull'!T404</f>
        <v>0</v>
      </c>
      <c r="S402" s="39">
        <f>'Upload Sheet Pull'!U404</f>
        <v>0</v>
      </c>
      <c r="T402" s="39">
        <f t="shared" si="11"/>
        <v>0</v>
      </c>
    </row>
    <row r="403" spans="1:20" x14ac:dyDescent="0.4">
      <c r="A403" t="str">
        <f>'Upload Sheet Pull'!A405</f>
        <v>Budget</v>
      </c>
      <c r="B403" t="str">
        <f>'Upload Sheet Pull'!B405</f>
        <v>7062-000000</v>
      </c>
      <c r="C403">
        <f>'Upload Sheet Pull'!C405</f>
        <v>957</v>
      </c>
      <c r="D403" t="str">
        <f>'Upload Sheet Pull'!D405</f>
        <v>035</v>
      </c>
      <c r="F403" t="str">
        <f>IF('Upload Sheet Pull'!E405="","",'Upload Sheet Pull'!E405)</f>
        <v/>
      </c>
      <c r="H403" s="39">
        <f>'Upload Sheet Pull'!J405</f>
        <v>4.166666666666667</v>
      </c>
      <c r="I403" s="39">
        <f>'Upload Sheet Pull'!K405</f>
        <v>4.166666666666667</v>
      </c>
      <c r="J403" s="39">
        <f>'Upload Sheet Pull'!L405</f>
        <v>4.166666666666667</v>
      </c>
      <c r="K403" s="39">
        <f>'Upload Sheet Pull'!M405</f>
        <v>4.166666666666667</v>
      </c>
      <c r="L403" s="39">
        <f>'Upload Sheet Pull'!N405</f>
        <v>4.166666666666667</v>
      </c>
      <c r="M403" s="39">
        <f>'Upload Sheet Pull'!O405</f>
        <v>4.166666666666667</v>
      </c>
      <c r="N403" s="39">
        <f>'Upload Sheet Pull'!P405</f>
        <v>4.166666666666667</v>
      </c>
      <c r="O403" s="39">
        <f>'Upload Sheet Pull'!Q405</f>
        <v>4.166666666666667</v>
      </c>
      <c r="P403" s="39">
        <f>'Upload Sheet Pull'!R405</f>
        <v>4.166666666666667</v>
      </c>
      <c r="Q403" s="39">
        <f>'Upload Sheet Pull'!S405</f>
        <v>4.166666666666667</v>
      </c>
      <c r="R403" s="39">
        <f>'Upload Sheet Pull'!T405</f>
        <v>4.166666666666667</v>
      </c>
      <c r="S403" s="39">
        <f>'Upload Sheet Pull'!U405</f>
        <v>4.166666666666667</v>
      </c>
      <c r="T403" s="39">
        <f t="shared" si="11"/>
        <v>49.999999999999993</v>
      </c>
    </row>
    <row r="404" spans="1:20" x14ac:dyDescent="0.4">
      <c r="A404" t="str">
        <f>'Upload Sheet Pull'!A406</f>
        <v>Budget</v>
      </c>
      <c r="B404" t="str">
        <f>'Upload Sheet Pull'!B406</f>
        <v>7064-000000</v>
      </c>
      <c r="C404">
        <f>'Upload Sheet Pull'!C406</f>
        <v>957</v>
      </c>
      <c r="D404" t="str">
        <f>'Upload Sheet Pull'!D406</f>
        <v>035</v>
      </c>
      <c r="F404" t="str">
        <f>IF('Upload Sheet Pull'!E406="","",'Upload Sheet Pull'!E406)</f>
        <v/>
      </c>
      <c r="H404" s="39">
        <f>'Upload Sheet Pull'!J406</f>
        <v>0</v>
      </c>
      <c r="I404" s="39">
        <f>'Upload Sheet Pull'!K406</f>
        <v>0</v>
      </c>
      <c r="J404" s="39">
        <f>'Upload Sheet Pull'!L406</f>
        <v>0</v>
      </c>
      <c r="K404" s="39">
        <f>'Upload Sheet Pull'!M406</f>
        <v>0</v>
      </c>
      <c r="L404" s="39">
        <f>'Upload Sheet Pull'!N406</f>
        <v>0</v>
      </c>
      <c r="M404" s="39">
        <f>'Upload Sheet Pull'!O406</f>
        <v>0</v>
      </c>
      <c r="N404" s="39">
        <f>'Upload Sheet Pull'!P406</f>
        <v>0</v>
      </c>
      <c r="O404" s="39">
        <f>'Upload Sheet Pull'!Q406</f>
        <v>0</v>
      </c>
      <c r="P404" s="39">
        <f>'Upload Sheet Pull'!R406</f>
        <v>0</v>
      </c>
      <c r="Q404" s="39">
        <f>'Upload Sheet Pull'!S406</f>
        <v>0</v>
      </c>
      <c r="R404" s="39">
        <f>'Upload Sheet Pull'!T406</f>
        <v>0</v>
      </c>
      <c r="S404" s="39">
        <f>'Upload Sheet Pull'!U406</f>
        <v>0</v>
      </c>
      <c r="T404" s="39">
        <f t="shared" si="11"/>
        <v>0</v>
      </c>
    </row>
    <row r="405" spans="1:20" x14ac:dyDescent="0.4">
      <c r="A405" t="str">
        <f>'Upload Sheet Pull'!A407</f>
        <v>Budget</v>
      </c>
      <c r="B405" t="str">
        <f>'Upload Sheet Pull'!B407</f>
        <v>7066-000000</v>
      </c>
      <c r="C405">
        <f>'Upload Sheet Pull'!C407</f>
        <v>957</v>
      </c>
      <c r="D405" t="str">
        <f>'Upload Sheet Pull'!D407</f>
        <v>035</v>
      </c>
      <c r="F405" t="str">
        <f>IF('Upload Sheet Pull'!E407="","",'Upload Sheet Pull'!E407)</f>
        <v/>
      </c>
      <c r="H405" s="39">
        <f>'Upload Sheet Pull'!J407</f>
        <v>0</v>
      </c>
      <c r="I405" s="39">
        <f>'Upload Sheet Pull'!K407</f>
        <v>0</v>
      </c>
      <c r="J405" s="39">
        <f>'Upload Sheet Pull'!L407</f>
        <v>0</v>
      </c>
      <c r="K405" s="39">
        <f>'Upload Sheet Pull'!M407</f>
        <v>0</v>
      </c>
      <c r="L405" s="39">
        <f>'Upload Sheet Pull'!N407</f>
        <v>0</v>
      </c>
      <c r="M405" s="39">
        <f>'Upload Sheet Pull'!O407</f>
        <v>0</v>
      </c>
      <c r="N405" s="39">
        <f>'Upload Sheet Pull'!P407</f>
        <v>0</v>
      </c>
      <c r="O405" s="39">
        <f>'Upload Sheet Pull'!Q407</f>
        <v>0</v>
      </c>
      <c r="P405" s="39">
        <f>'Upload Sheet Pull'!R407</f>
        <v>0</v>
      </c>
      <c r="Q405" s="39">
        <f>'Upload Sheet Pull'!S407</f>
        <v>0</v>
      </c>
      <c r="R405" s="39">
        <f>'Upload Sheet Pull'!T407</f>
        <v>0</v>
      </c>
      <c r="S405" s="39">
        <f>'Upload Sheet Pull'!U407</f>
        <v>0</v>
      </c>
      <c r="T405" s="39">
        <f t="shared" si="11"/>
        <v>0</v>
      </c>
    </row>
    <row r="406" spans="1:20" x14ac:dyDescent="0.4">
      <c r="A406" t="str">
        <f>'Upload Sheet Pull'!A408</f>
        <v>Budget</v>
      </c>
      <c r="B406" t="str">
        <f>'Upload Sheet Pull'!B408</f>
        <v>7068-000000</v>
      </c>
      <c r="C406">
        <f>'Upload Sheet Pull'!C408</f>
        <v>957</v>
      </c>
      <c r="D406" t="str">
        <f>'Upload Sheet Pull'!D408</f>
        <v>035</v>
      </c>
      <c r="F406" t="str">
        <f>IF('Upload Sheet Pull'!E408="","",'Upload Sheet Pull'!E408)</f>
        <v/>
      </c>
      <c r="H406" s="39">
        <f>'Upload Sheet Pull'!J408</f>
        <v>0</v>
      </c>
      <c r="I406" s="39">
        <f>'Upload Sheet Pull'!K408</f>
        <v>0</v>
      </c>
      <c r="J406" s="39">
        <f>'Upload Sheet Pull'!L408</f>
        <v>0</v>
      </c>
      <c r="K406" s="39">
        <f>'Upload Sheet Pull'!M408</f>
        <v>0</v>
      </c>
      <c r="L406" s="39">
        <f>'Upload Sheet Pull'!N408</f>
        <v>0</v>
      </c>
      <c r="M406" s="39">
        <f>'Upload Sheet Pull'!O408</f>
        <v>0</v>
      </c>
      <c r="N406" s="39">
        <f>'Upload Sheet Pull'!P408</f>
        <v>0</v>
      </c>
      <c r="O406" s="39">
        <f>'Upload Sheet Pull'!Q408</f>
        <v>0</v>
      </c>
      <c r="P406" s="39">
        <f>'Upload Sheet Pull'!R408</f>
        <v>0</v>
      </c>
      <c r="Q406" s="39">
        <f>'Upload Sheet Pull'!S408</f>
        <v>0</v>
      </c>
      <c r="R406" s="39">
        <f>'Upload Sheet Pull'!T408</f>
        <v>0</v>
      </c>
      <c r="S406" s="39">
        <f>'Upload Sheet Pull'!U408</f>
        <v>0</v>
      </c>
      <c r="T406" s="39">
        <f t="shared" si="11"/>
        <v>0</v>
      </c>
    </row>
    <row r="407" spans="1:20" x14ac:dyDescent="0.4">
      <c r="A407" t="str">
        <f>'Upload Sheet Pull'!A409</f>
        <v>Budget</v>
      </c>
      <c r="B407" t="str">
        <f>'Upload Sheet Pull'!B409</f>
        <v>7072-000000</v>
      </c>
      <c r="C407">
        <f>'Upload Sheet Pull'!C409</f>
        <v>957</v>
      </c>
      <c r="D407" t="str">
        <f>'Upload Sheet Pull'!D409</f>
        <v>035</v>
      </c>
      <c r="F407" t="str">
        <f>IF('Upload Sheet Pull'!E409="","",'Upload Sheet Pull'!E409)</f>
        <v/>
      </c>
      <c r="H407" s="39">
        <f>'Upload Sheet Pull'!J409</f>
        <v>0</v>
      </c>
      <c r="I407" s="39">
        <f>'Upload Sheet Pull'!K409</f>
        <v>0</v>
      </c>
      <c r="J407" s="39">
        <f>'Upload Sheet Pull'!L409</f>
        <v>0</v>
      </c>
      <c r="K407" s="39">
        <f>'Upload Sheet Pull'!M409</f>
        <v>0</v>
      </c>
      <c r="L407" s="39">
        <f>'Upload Sheet Pull'!N409</f>
        <v>0</v>
      </c>
      <c r="M407" s="39">
        <f>'Upload Sheet Pull'!O409</f>
        <v>0</v>
      </c>
      <c r="N407" s="39">
        <f>'Upload Sheet Pull'!P409</f>
        <v>0</v>
      </c>
      <c r="O407" s="39">
        <f>'Upload Sheet Pull'!Q409</f>
        <v>0</v>
      </c>
      <c r="P407" s="39">
        <f>'Upload Sheet Pull'!R409</f>
        <v>0</v>
      </c>
      <c r="Q407" s="39">
        <f>'Upload Sheet Pull'!S409</f>
        <v>0</v>
      </c>
      <c r="R407" s="39">
        <f>'Upload Sheet Pull'!T409</f>
        <v>0</v>
      </c>
      <c r="S407" s="39">
        <f>'Upload Sheet Pull'!U409</f>
        <v>0</v>
      </c>
      <c r="T407" s="39">
        <f t="shared" ref="T407" si="15">SUM(H407:S407)</f>
        <v>0</v>
      </c>
    </row>
    <row r="408" spans="1:20" x14ac:dyDescent="0.4">
      <c r="A408" t="str">
        <f>'Upload Sheet Pull'!A410</f>
        <v>Budget</v>
      </c>
      <c r="B408" t="str">
        <f>'Upload Sheet Pull'!B410</f>
        <v>7060-000000</v>
      </c>
      <c r="C408">
        <f>'Upload Sheet Pull'!C410</f>
        <v>958</v>
      </c>
      <c r="D408" t="str">
        <f>'Upload Sheet Pull'!D410</f>
        <v>035</v>
      </c>
      <c r="F408" t="str">
        <f>IF('Upload Sheet Pull'!E410="","",'Upload Sheet Pull'!E410)</f>
        <v/>
      </c>
      <c r="H408" s="39">
        <f>'Upload Sheet Pull'!J410</f>
        <v>0</v>
      </c>
      <c r="I408" s="39">
        <f>'Upload Sheet Pull'!K410</f>
        <v>0</v>
      </c>
      <c r="J408" s="39">
        <f>'Upload Sheet Pull'!L410</f>
        <v>0</v>
      </c>
      <c r="K408" s="39">
        <f>'Upload Sheet Pull'!M410</f>
        <v>0</v>
      </c>
      <c r="L408" s="39">
        <f>'Upload Sheet Pull'!N410</f>
        <v>0</v>
      </c>
      <c r="M408" s="39">
        <f>'Upload Sheet Pull'!O410</f>
        <v>0</v>
      </c>
      <c r="N408" s="39">
        <f>'Upload Sheet Pull'!P410</f>
        <v>0</v>
      </c>
      <c r="O408" s="39">
        <f>'Upload Sheet Pull'!Q410</f>
        <v>0</v>
      </c>
      <c r="P408" s="39">
        <f>'Upload Sheet Pull'!R410</f>
        <v>0</v>
      </c>
      <c r="Q408" s="39">
        <f>'Upload Sheet Pull'!S410</f>
        <v>0</v>
      </c>
      <c r="R408" s="39">
        <f>'Upload Sheet Pull'!T410</f>
        <v>0</v>
      </c>
      <c r="S408" s="39">
        <f>'Upload Sheet Pull'!U410</f>
        <v>0</v>
      </c>
      <c r="T408" s="39">
        <f t="shared" si="11"/>
        <v>0</v>
      </c>
    </row>
    <row r="409" spans="1:20" x14ac:dyDescent="0.4">
      <c r="A409" t="str">
        <f>'Upload Sheet Pull'!A411</f>
        <v>Budget</v>
      </c>
      <c r="B409" t="str">
        <f>'Upload Sheet Pull'!B411</f>
        <v>7062-000000</v>
      </c>
      <c r="C409">
        <f>'Upload Sheet Pull'!C411</f>
        <v>958</v>
      </c>
      <c r="D409" t="str">
        <f>'Upload Sheet Pull'!D411</f>
        <v>035</v>
      </c>
      <c r="F409" t="str">
        <f>IF('Upload Sheet Pull'!E411="","",'Upload Sheet Pull'!E411)</f>
        <v/>
      </c>
      <c r="H409" s="39">
        <f>'Upload Sheet Pull'!J411</f>
        <v>10</v>
      </c>
      <c r="I409" s="39">
        <f>'Upload Sheet Pull'!K411</f>
        <v>10</v>
      </c>
      <c r="J409" s="39">
        <f>'Upload Sheet Pull'!L411</f>
        <v>10</v>
      </c>
      <c r="K409" s="39">
        <f>'Upload Sheet Pull'!M411</f>
        <v>10</v>
      </c>
      <c r="L409" s="39">
        <f>'Upload Sheet Pull'!N411</f>
        <v>10</v>
      </c>
      <c r="M409" s="39">
        <f>'Upload Sheet Pull'!O411</f>
        <v>10</v>
      </c>
      <c r="N409" s="39">
        <f>'Upload Sheet Pull'!P411</f>
        <v>10</v>
      </c>
      <c r="O409" s="39">
        <f>'Upload Sheet Pull'!Q411</f>
        <v>10</v>
      </c>
      <c r="P409" s="39">
        <f>'Upload Sheet Pull'!R411</f>
        <v>10</v>
      </c>
      <c r="Q409" s="39">
        <f>'Upload Sheet Pull'!S411</f>
        <v>10</v>
      </c>
      <c r="R409" s="39">
        <f>'Upload Sheet Pull'!T411</f>
        <v>10</v>
      </c>
      <c r="S409" s="39">
        <f>'Upload Sheet Pull'!U411</f>
        <v>10</v>
      </c>
      <c r="T409" s="39">
        <f t="shared" si="11"/>
        <v>120</v>
      </c>
    </row>
    <row r="410" spans="1:20" x14ac:dyDescent="0.4">
      <c r="A410" t="str">
        <f>'Upload Sheet Pull'!A412</f>
        <v>Budget</v>
      </c>
      <c r="B410" t="str">
        <f>'Upload Sheet Pull'!B412</f>
        <v>7064-000000</v>
      </c>
      <c r="C410">
        <f>'Upload Sheet Pull'!C412</f>
        <v>958</v>
      </c>
      <c r="D410" t="str">
        <f>'Upload Sheet Pull'!D412</f>
        <v>035</v>
      </c>
      <c r="F410" t="str">
        <f>IF('Upload Sheet Pull'!E412="","",'Upload Sheet Pull'!E412)</f>
        <v/>
      </c>
      <c r="H410" s="39">
        <f>'Upload Sheet Pull'!J412</f>
        <v>0</v>
      </c>
      <c r="I410" s="39">
        <f>'Upload Sheet Pull'!K412</f>
        <v>0</v>
      </c>
      <c r="J410" s="39">
        <f>'Upload Sheet Pull'!L412</f>
        <v>0</v>
      </c>
      <c r="K410" s="39">
        <f>'Upload Sheet Pull'!M412</f>
        <v>0</v>
      </c>
      <c r="L410" s="39">
        <f>'Upload Sheet Pull'!N412</f>
        <v>0</v>
      </c>
      <c r="M410" s="39">
        <f>'Upload Sheet Pull'!O412</f>
        <v>0</v>
      </c>
      <c r="N410" s="39">
        <f>'Upload Sheet Pull'!P412</f>
        <v>0</v>
      </c>
      <c r="O410" s="39">
        <f>'Upload Sheet Pull'!Q412</f>
        <v>0</v>
      </c>
      <c r="P410" s="39">
        <f>'Upload Sheet Pull'!R412</f>
        <v>0</v>
      </c>
      <c r="Q410" s="39">
        <f>'Upload Sheet Pull'!S412</f>
        <v>0</v>
      </c>
      <c r="R410" s="39">
        <f>'Upload Sheet Pull'!T412</f>
        <v>0</v>
      </c>
      <c r="S410" s="39">
        <f>'Upload Sheet Pull'!U412</f>
        <v>0</v>
      </c>
      <c r="T410" s="39">
        <f t="shared" si="11"/>
        <v>0</v>
      </c>
    </row>
    <row r="411" spans="1:20" x14ac:dyDescent="0.4">
      <c r="A411" t="str">
        <f>'Upload Sheet Pull'!A413</f>
        <v>Budget</v>
      </c>
      <c r="B411" t="str">
        <f>'Upload Sheet Pull'!B413</f>
        <v>7066-000000</v>
      </c>
      <c r="C411">
        <f>'Upload Sheet Pull'!C413</f>
        <v>958</v>
      </c>
      <c r="D411" t="str">
        <f>'Upload Sheet Pull'!D413</f>
        <v>035</v>
      </c>
      <c r="F411" t="str">
        <f>IF('Upload Sheet Pull'!E413="","",'Upload Sheet Pull'!E413)</f>
        <v/>
      </c>
      <c r="H411" s="39">
        <f>'Upload Sheet Pull'!J413</f>
        <v>0</v>
      </c>
      <c r="I411" s="39">
        <f>'Upload Sheet Pull'!K413</f>
        <v>0</v>
      </c>
      <c r="J411" s="39">
        <f>'Upload Sheet Pull'!L413</f>
        <v>0</v>
      </c>
      <c r="K411" s="39">
        <f>'Upload Sheet Pull'!M413</f>
        <v>0</v>
      </c>
      <c r="L411" s="39">
        <f>'Upload Sheet Pull'!N413</f>
        <v>0</v>
      </c>
      <c r="M411" s="39">
        <f>'Upload Sheet Pull'!O413</f>
        <v>0</v>
      </c>
      <c r="N411" s="39">
        <f>'Upload Sheet Pull'!P413</f>
        <v>0</v>
      </c>
      <c r="O411" s="39">
        <f>'Upload Sheet Pull'!Q413</f>
        <v>0</v>
      </c>
      <c r="P411" s="39">
        <f>'Upload Sheet Pull'!R413</f>
        <v>0</v>
      </c>
      <c r="Q411" s="39">
        <f>'Upload Sheet Pull'!S413</f>
        <v>0</v>
      </c>
      <c r="R411" s="39">
        <f>'Upload Sheet Pull'!T413</f>
        <v>0</v>
      </c>
      <c r="S411" s="39">
        <f>'Upload Sheet Pull'!U413</f>
        <v>0</v>
      </c>
      <c r="T411" s="39">
        <f t="shared" si="11"/>
        <v>0</v>
      </c>
    </row>
    <row r="412" spans="1:20" x14ac:dyDescent="0.4">
      <c r="A412" t="str">
        <f>'Upload Sheet Pull'!A414</f>
        <v>Budget</v>
      </c>
      <c r="B412" t="str">
        <f>'Upload Sheet Pull'!B414</f>
        <v>7068-000000</v>
      </c>
      <c r="C412">
        <f>'Upload Sheet Pull'!C414</f>
        <v>958</v>
      </c>
      <c r="D412" t="str">
        <f>'Upload Sheet Pull'!D414</f>
        <v>035</v>
      </c>
      <c r="F412" t="str">
        <f>IF('Upload Sheet Pull'!E414="","",'Upload Sheet Pull'!E414)</f>
        <v/>
      </c>
      <c r="H412" s="39">
        <f>'Upload Sheet Pull'!J414</f>
        <v>0</v>
      </c>
      <c r="I412" s="39">
        <f>'Upload Sheet Pull'!K414</f>
        <v>0</v>
      </c>
      <c r="J412" s="39">
        <f>'Upload Sheet Pull'!L414</f>
        <v>0</v>
      </c>
      <c r="K412" s="39">
        <f>'Upload Sheet Pull'!M414</f>
        <v>0</v>
      </c>
      <c r="L412" s="39">
        <f>'Upload Sheet Pull'!N414</f>
        <v>0</v>
      </c>
      <c r="M412" s="39">
        <f>'Upload Sheet Pull'!O414</f>
        <v>0</v>
      </c>
      <c r="N412" s="39">
        <f>'Upload Sheet Pull'!P414</f>
        <v>0</v>
      </c>
      <c r="O412" s="39">
        <f>'Upload Sheet Pull'!Q414</f>
        <v>0</v>
      </c>
      <c r="P412" s="39">
        <f>'Upload Sheet Pull'!R414</f>
        <v>0</v>
      </c>
      <c r="Q412" s="39">
        <f>'Upload Sheet Pull'!S414</f>
        <v>0</v>
      </c>
      <c r="R412" s="39">
        <f>'Upload Sheet Pull'!T414</f>
        <v>0</v>
      </c>
      <c r="S412" s="39">
        <f>'Upload Sheet Pull'!U414</f>
        <v>0</v>
      </c>
      <c r="T412" s="39">
        <f t="shared" si="11"/>
        <v>0</v>
      </c>
    </row>
    <row r="413" spans="1:20" x14ac:dyDescent="0.4">
      <c r="A413" t="str">
        <f>'Upload Sheet Pull'!A415</f>
        <v>Budget</v>
      </c>
      <c r="B413" t="str">
        <f>'Upload Sheet Pull'!B415</f>
        <v>7072-000000</v>
      </c>
      <c r="C413">
        <f>'Upload Sheet Pull'!C415</f>
        <v>958</v>
      </c>
      <c r="D413" t="str">
        <f>'Upload Sheet Pull'!D415</f>
        <v>035</v>
      </c>
      <c r="F413" t="str">
        <f>IF('Upload Sheet Pull'!E415="","",'Upload Sheet Pull'!E415)</f>
        <v/>
      </c>
      <c r="H413" s="39">
        <f>'Upload Sheet Pull'!J415</f>
        <v>0</v>
      </c>
      <c r="I413" s="39">
        <f>'Upload Sheet Pull'!K415</f>
        <v>0</v>
      </c>
      <c r="J413" s="39">
        <f>'Upload Sheet Pull'!L415</f>
        <v>0</v>
      </c>
      <c r="K413" s="39">
        <f>'Upload Sheet Pull'!M415</f>
        <v>0</v>
      </c>
      <c r="L413" s="39">
        <f>'Upload Sheet Pull'!N415</f>
        <v>0</v>
      </c>
      <c r="M413" s="39">
        <f>'Upload Sheet Pull'!O415</f>
        <v>0</v>
      </c>
      <c r="N413" s="39">
        <f>'Upload Sheet Pull'!P415</f>
        <v>0</v>
      </c>
      <c r="O413" s="39">
        <f>'Upload Sheet Pull'!Q415</f>
        <v>0</v>
      </c>
      <c r="P413" s="39">
        <f>'Upload Sheet Pull'!R415</f>
        <v>0</v>
      </c>
      <c r="Q413" s="39">
        <f>'Upload Sheet Pull'!S415</f>
        <v>0</v>
      </c>
      <c r="R413" s="39">
        <f>'Upload Sheet Pull'!T415</f>
        <v>0</v>
      </c>
      <c r="S413" s="39">
        <f>'Upload Sheet Pull'!U415</f>
        <v>0</v>
      </c>
      <c r="T413" s="39">
        <f t="shared" ref="T413" si="16">SUM(H413:S413)</f>
        <v>0</v>
      </c>
    </row>
    <row r="414" spans="1:20" x14ac:dyDescent="0.4">
      <c r="A414" t="str">
        <f>'Upload Sheet Pull'!A416</f>
        <v>Budget</v>
      </c>
      <c r="B414" t="str">
        <f>'Upload Sheet Pull'!B416</f>
        <v>7060-000000</v>
      </c>
      <c r="C414">
        <f>'Upload Sheet Pull'!C416</f>
        <v>959</v>
      </c>
      <c r="D414" t="str">
        <f>'Upload Sheet Pull'!D416</f>
        <v>035</v>
      </c>
      <c r="F414" t="str">
        <f>IF('Upload Sheet Pull'!E416="","",'Upload Sheet Pull'!E416)</f>
        <v/>
      </c>
      <c r="H414" s="39">
        <f>'Upload Sheet Pull'!J416</f>
        <v>0</v>
      </c>
      <c r="I414" s="39">
        <f>'Upload Sheet Pull'!K416</f>
        <v>0</v>
      </c>
      <c r="J414" s="39">
        <f>'Upload Sheet Pull'!L416</f>
        <v>0</v>
      </c>
      <c r="K414" s="39">
        <f>'Upload Sheet Pull'!M416</f>
        <v>0</v>
      </c>
      <c r="L414" s="39">
        <f>'Upload Sheet Pull'!N416</f>
        <v>0</v>
      </c>
      <c r="M414" s="39">
        <f>'Upload Sheet Pull'!O416</f>
        <v>0</v>
      </c>
      <c r="N414" s="39">
        <f>'Upload Sheet Pull'!P416</f>
        <v>0</v>
      </c>
      <c r="O414" s="39">
        <f>'Upload Sheet Pull'!Q416</f>
        <v>0</v>
      </c>
      <c r="P414" s="39">
        <f>'Upload Sheet Pull'!R416</f>
        <v>0</v>
      </c>
      <c r="Q414" s="39">
        <f>'Upload Sheet Pull'!S416</f>
        <v>0</v>
      </c>
      <c r="R414" s="39">
        <f>'Upload Sheet Pull'!T416</f>
        <v>0</v>
      </c>
      <c r="S414" s="39">
        <f>'Upload Sheet Pull'!U416</f>
        <v>0</v>
      </c>
      <c r="T414" s="39">
        <f t="shared" si="11"/>
        <v>0</v>
      </c>
    </row>
    <row r="415" spans="1:20" x14ac:dyDescent="0.4">
      <c r="A415" t="str">
        <f>'Upload Sheet Pull'!A417</f>
        <v>Budget</v>
      </c>
      <c r="B415" t="str">
        <f>'Upload Sheet Pull'!B417</f>
        <v>7062-000000</v>
      </c>
      <c r="C415">
        <f>'Upload Sheet Pull'!C417</f>
        <v>959</v>
      </c>
      <c r="D415" t="str">
        <f>'Upload Sheet Pull'!D417</f>
        <v>035</v>
      </c>
      <c r="F415" t="str">
        <f>IF('Upload Sheet Pull'!E417="","",'Upload Sheet Pull'!E417)</f>
        <v/>
      </c>
      <c r="H415" s="39">
        <f>'Upload Sheet Pull'!J417</f>
        <v>0</v>
      </c>
      <c r="I415" s="39">
        <f>'Upload Sheet Pull'!K417</f>
        <v>0</v>
      </c>
      <c r="J415" s="39">
        <f>'Upload Sheet Pull'!L417</f>
        <v>0</v>
      </c>
      <c r="K415" s="39">
        <f>'Upload Sheet Pull'!M417</f>
        <v>0</v>
      </c>
      <c r="L415" s="39">
        <f>'Upload Sheet Pull'!N417</f>
        <v>0</v>
      </c>
      <c r="M415" s="39">
        <f>'Upload Sheet Pull'!O417</f>
        <v>0</v>
      </c>
      <c r="N415" s="39">
        <f>'Upload Sheet Pull'!P417</f>
        <v>0</v>
      </c>
      <c r="O415" s="39">
        <f>'Upload Sheet Pull'!Q417</f>
        <v>0</v>
      </c>
      <c r="P415" s="39">
        <f>'Upload Sheet Pull'!R417</f>
        <v>0</v>
      </c>
      <c r="Q415" s="39">
        <f>'Upload Sheet Pull'!S417</f>
        <v>0</v>
      </c>
      <c r="R415" s="39">
        <f>'Upload Sheet Pull'!T417</f>
        <v>0</v>
      </c>
      <c r="S415" s="39">
        <f>'Upload Sheet Pull'!U417</f>
        <v>0</v>
      </c>
      <c r="T415" s="39">
        <f t="shared" si="11"/>
        <v>0</v>
      </c>
    </row>
    <row r="416" spans="1:20" x14ac:dyDescent="0.4">
      <c r="A416" t="str">
        <f>'Upload Sheet Pull'!A418</f>
        <v>Budget</v>
      </c>
      <c r="B416" t="str">
        <f>'Upload Sheet Pull'!B418</f>
        <v>7064-000000</v>
      </c>
      <c r="C416">
        <f>'Upload Sheet Pull'!C418</f>
        <v>959</v>
      </c>
      <c r="D416" t="str">
        <f>'Upload Sheet Pull'!D418</f>
        <v>035</v>
      </c>
      <c r="F416" t="str">
        <f>IF('Upload Sheet Pull'!E418="","",'Upload Sheet Pull'!E418)</f>
        <v/>
      </c>
      <c r="H416" s="39">
        <f>'Upload Sheet Pull'!J418</f>
        <v>0</v>
      </c>
      <c r="I416" s="39">
        <f>'Upload Sheet Pull'!K418</f>
        <v>0</v>
      </c>
      <c r="J416" s="39">
        <f>'Upload Sheet Pull'!L418</f>
        <v>0</v>
      </c>
      <c r="K416" s="39">
        <f>'Upload Sheet Pull'!M418</f>
        <v>0</v>
      </c>
      <c r="L416" s="39">
        <f>'Upload Sheet Pull'!N418</f>
        <v>0</v>
      </c>
      <c r="M416" s="39">
        <f>'Upload Sheet Pull'!O418</f>
        <v>0</v>
      </c>
      <c r="N416" s="39">
        <f>'Upload Sheet Pull'!P418</f>
        <v>0</v>
      </c>
      <c r="O416" s="39">
        <f>'Upload Sheet Pull'!Q418</f>
        <v>0</v>
      </c>
      <c r="P416" s="39">
        <f>'Upload Sheet Pull'!R418</f>
        <v>0</v>
      </c>
      <c r="Q416" s="39">
        <f>'Upload Sheet Pull'!S418</f>
        <v>0</v>
      </c>
      <c r="R416" s="39">
        <f>'Upload Sheet Pull'!T418</f>
        <v>0</v>
      </c>
      <c r="S416" s="39">
        <f>'Upload Sheet Pull'!U418</f>
        <v>0</v>
      </c>
      <c r="T416" s="39">
        <f t="shared" si="11"/>
        <v>0</v>
      </c>
    </row>
    <row r="417" spans="1:20" x14ac:dyDescent="0.4">
      <c r="A417" t="str">
        <f>'Upload Sheet Pull'!A419</f>
        <v>Budget</v>
      </c>
      <c r="B417" t="str">
        <f>'Upload Sheet Pull'!B419</f>
        <v>7066-000000</v>
      </c>
      <c r="C417">
        <f>'Upload Sheet Pull'!C419</f>
        <v>959</v>
      </c>
      <c r="D417" t="str">
        <f>'Upload Sheet Pull'!D419</f>
        <v>035</v>
      </c>
      <c r="F417" t="str">
        <f>IF('Upload Sheet Pull'!E419="","",'Upload Sheet Pull'!E419)</f>
        <v/>
      </c>
      <c r="H417" s="39">
        <f>'Upload Sheet Pull'!J419</f>
        <v>0</v>
      </c>
      <c r="I417" s="39">
        <f>'Upload Sheet Pull'!K419</f>
        <v>0</v>
      </c>
      <c r="J417" s="39">
        <f>'Upload Sheet Pull'!L419</f>
        <v>0</v>
      </c>
      <c r="K417" s="39">
        <f>'Upload Sheet Pull'!M419</f>
        <v>0</v>
      </c>
      <c r="L417" s="39">
        <f>'Upload Sheet Pull'!N419</f>
        <v>0</v>
      </c>
      <c r="M417" s="39">
        <f>'Upload Sheet Pull'!O419</f>
        <v>0</v>
      </c>
      <c r="N417" s="39">
        <f>'Upload Sheet Pull'!P419</f>
        <v>0</v>
      </c>
      <c r="O417" s="39">
        <f>'Upload Sheet Pull'!Q419</f>
        <v>0</v>
      </c>
      <c r="P417" s="39">
        <f>'Upload Sheet Pull'!R419</f>
        <v>0</v>
      </c>
      <c r="Q417" s="39">
        <f>'Upload Sheet Pull'!S419</f>
        <v>0</v>
      </c>
      <c r="R417" s="39">
        <f>'Upload Sheet Pull'!T419</f>
        <v>0</v>
      </c>
      <c r="S417" s="39">
        <f>'Upload Sheet Pull'!U419</f>
        <v>0</v>
      </c>
      <c r="T417" s="39">
        <f t="shared" si="11"/>
        <v>0</v>
      </c>
    </row>
    <row r="418" spans="1:20" x14ac:dyDescent="0.4">
      <c r="A418" t="str">
        <f>'Upload Sheet Pull'!A420</f>
        <v>Budget</v>
      </c>
      <c r="B418" t="str">
        <f>'Upload Sheet Pull'!B420</f>
        <v>7068-000000</v>
      </c>
      <c r="C418">
        <f>'Upload Sheet Pull'!C420</f>
        <v>959</v>
      </c>
      <c r="D418" t="str">
        <f>'Upload Sheet Pull'!D420</f>
        <v>035</v>
      </c>
      <c r="F418" t="str">
        <f>IF('Upload Sheet Pull'!E420="","",'Upload Sheet Pull'!E420)</f>
        <v/>
      </c>
      <c r="H418" s="39">
        <f>'Upload Sheet Pull'!J420</f>
        <v>0</v>
      </c>
      <c r="I418" s="39">
        <f>'Upload Sheet Pull'!K420</f>
        <v>0</v>
      </c>
      <c r="J418" s="39">
        <f>'Upload Sheet Pull'!L420</f>
        <v>0</v>
      </c>
      <c r="K418" s="39">
        <f>'Upload Sheet Pull'!M420</f>
        <v>0</v>
      </c>
      <c r="L418" s="39">
        <f>'Upload Sheet Pull'!N420</f>
        <v>0</v>
      </c>
      <c r="M418" s="39">
        <f>'Upload Sheet Pull'!O420</f>
        <v>0</v>
      </c>
      <c r="N418" s="39">
        <f>'Upload Sheet Pull'!P420</f>
        <v>0</v>
      </c>
      <c r="O418" s="39">
        <f>'Upload Sheet Pull'!Q420</f>
        <v>0</v>
      </c>
      <c r="P418" s="39">
        <f>'Upload Sheet Pull'!R420</f>
        <v>0</v>
      </c>
      <c r="Q418" s="39">
        <f>'Upload Sheet Pull'!S420</f>
        <v>0</v>
      </c>
      <c r="R418" s="39">
        <f>'Upload Sheet Pull'!T420</f>
        <v>0</v>
      </c>
      <c r="S418" s="39">
        <f>'Upload Sheet Pull'!U420</f>
        <v>0</v>
      </c>
      <c r="T418" s="39">
        <f t="shared" si="11"/>
        <v>0</v>
      </c>
    </row>
    <row r="419" spans="1:20" x14ac:dyDescent="0.4">
      <c r="A419" t="str">
        <f>'Upload Sheet Pull'!A421</f>
        <v>Budget</v>
      </c>
      <c r="B419" t="str">
        <f>'Upload Sheet Pull'!B421</f>
        <v>7072-000000</v>
      </c>
      <c r="C419">
        <f>'Upload Sheet Pull'!C421</f>
        <v>959</v>
      </c>
      <c r="D419" t="str">
        <f>'Upload Sheet Pull'!D421</f>
        <v>035</v>
      </c>
      <c r="F419" t="str">
        <f>IF('Upload Sheet Pull'!E421="","",'Upload Sheet Pull'!E421)</f>
        <v/>
      </c>
      <c r="H419" s="39">
        <f>'Upload Sheet Pull'!J421</f>
        <v>0</v>
      </c>
      <c r="I419" s="39">
        <f>'Upload Sheet Pull'!K421</f>
        <v>0</v>
      </c>
      <c r="J419" s="39">
        <f>'Upload Sheet Pull'!L421</f>
        <v>0</v>
      </c>
      <c r="K419" s="39">
        <f>'Upload Sheet Pull'!M421</f>
        <v>0</v>
      </c>
      <c r="L419" s="39">
        <f>'Upload Sheet Pull'!N421</f>
        <v>0</v>
      </c>
      <c r="M419" s="39">
        <f>'Upload Sheet Pull'!O421</f>
        <v>0</v>
      </c>
      <c r="N419" s="39">
        <f>'Upload Sheet Pull'!P421</f>
        <v>0</v>
      </c>
      <c r="O419" s="39">
        <f>'Upload Sheet Pull'!Q421</f>
        <v>0</v>
      </c>
      <c r="P419" s="39">
        <f>'Upload Sheet Pull'!R421</f>
        <v>0</v>
      </c>
      <c r="Q419" s="39">
        <f>'Upload Sheet Pull'!S421</f>
        <v>0</v>
      </c>
      <c r="R419" s="39">
        <f>'Upload Sheet Pull'!T421</f>
        <v>0</v>
      </c>
      <c r="S419" s="39">
        <f>'Upload Sheet Pull'!U421</f>
        <v>0</v>
      </c>
      <c r="T419" s="39">
        <f t="shared" ref="T419" si="17">SUM(H419:S419)</f>
        <v>0</v>
      </c>
    </row>
    <row r="420" spans="1:20" x14ac:dyDescent="0.4">
      <c r="A420" t="str">
        <f>'Upload Sheet Pull'!A422</f>
        <v>Budget</v>
      </c>
      <c r="B420" t="str">
        <f>'Upload Sheet Pull'!B422</f>
        <v>7060-000000</v>
      </c>
      <c r="C420">
        <f>'Upload Sheet Pull'!C422</f>
        <v>960</v>
      </c>
      <c r="D420" t="str">
        <f>'Upload Sheet Pull'!D422</f>
        <v>035</v>
      </c>
      <c r="F420" t="str">
        <f>IF('Upload Sheet Pull'!E422="","",'Upload Sheet Pull'!E422)</f>
        <v/>
      </c>
      <c r="H420" s="39">
        <f>'Upload Sheet Pull'!J422</f>
        <v>0</v>
      </c>
      <c r="I420" s="39">
        <f>'Upload Sheet Pull'!K422</f>
        <v>0</v>
      </c>
      <c r="J420" s="39">
        <f>'Upload Sheet Pull'!L422</f>
        <v>0</v>
      </c>
      <c r="K420" s="39">
        <f>'Upload Sheet Pull'!M422</f>
        <v>0</v>
      </c>
      <c r="L420" s="39">
        <f>'Upload Sheet Pull'!N422</f>
        <v>0</v>
      </c>
      <c r="M420" s="39">
        <f>'Upload Sheet Pull'!O422</f>
        <v>0</v>
      </c>
      <c r="N420" s="39">
        <f>'Upload Sheet Pull'!P422</f>
        <v>0</v>
      </c>
      <c r="O420" s="39">
        <f>'Upload Sheet Pull'!Q422</f>
        <v>0</v>
      </c>
      <c r="P420" s="39">
        <f>'Upload Sheet Pull'!R422</f>
        <v>0</v>
      </c>
      <c r="Q420" s="39">
        <f>'Upload Sheet Pull'!S422</f>
        <v>0</v>
      </c>
      <c r="R420" s="39">
        <f>'Upload Sheet Pull'!T422</f>
        <v>0</v>
      </c>
      <c r="S420" s="39">
        <f>'Upload Sheet Pull'!U422</f>
        <v>0</v>
      </c>
      <c r="T420" s="39">
        <f t="shared" si="11"/>
        <v>0</v>
      </c>
    </row>
    <row r="421" spans="1:20" x14ac:dyDescent="0.4">
      <c r="A421" t="str">
        <f>'Upload Sheet Pull'!A423</f>
        <v>Budget</v>
      </c>
      <c r="B421" t="str">
        <f>'Upload Sheet Pull'!B423</f>
        <v>7062-000000</v>
      </c>
      <c r="C421">
        <f>'Upload Sheet Pull'!C423</f>
        <v>960</v>
      </c>
      <c r="D421" t="str">
        <f>'Upload Sheet Pull'!D423</f>
        <v>035</v>
      </c>
      <c r="F421" t="str">
        <f>IF('Upload Sheet Pull'!E423="","",'Upload Sheet Pull'!E423)</f>
        <v/>
      </c>
      <c r="H421" s="39">
        <f>'Upload Sheet Pull'!J423</f>
        <v>0</v>
      </c>
      <c r="I421" s="39">
        <f>'Upload Sheet Pull'!K423</f>
        <v>0</v>
      </c>
      <c r="J421" s="39">
        <f>'Upload Sheet Pull'!L423</f>
        <v>0</v>
      </c>
      <c r="K421" s="39">
        <f>'Upload Sheet Pull'!M423</f>
        <v>0</v>
      </c>
      <c r="L421" s="39">
        <f>'Upload Sheet Pull'!N423</f>
        <v>0</v>
      </c>
      <c r="M421" s="39">
        <f>'Upload Sheet Pull'!O423</f>
        <v>0</v>
      </c>
      <c r="N421" s="39">
        <f>'Upload Sheet Pull'!P423</f>
        <v>0</v>
      </c>
      <c r="O421" s="39">
        <f>'Upload Sheet Pull'!Q423</f>
        <v>0</v>
      </c>
      <c r="P421" s="39">
        <f>'Upload Sheet Pull'!R423</f>
        <v>0</v>
      </c>
      <c r="Q421" s="39">
        <f>'Upload Sheet Pull'!S423</f>
        <v>0</v>
      </c>
      <c r="R421" s="39">
        <f>'Upload Sheet Pull'!T423</f>
        <v>0</v>
      </c>
      <c r="S421" s="39">
        <f>'Upload Sheet Pull'!U423</f>
        <v>0</v>
      </c>
      <c r="T421" s="39">
        <f t="shared" si="11"/>
        <v>0</v>
      </c>
    </row>
    <row r="422" spans="1:20" x14ac:dyDescent="0.4">
      <c r="A422" t="str">
        <f>'Upload Sheet Pull'!A424</f>
        <v>Budget</v>
      </c>
      <c r="B422" t="str">
        <f>'Upload Sheet Pull'!B424</f>
        <v>7064-000000</v>
      </c>
      <c r="C422">
        <f>'Upload Sheet Pull'!C424</f>
        <v>960</v>
      </c>
      <c r="D422" t="str">
        <f>'Upload Sheet Pull'!D424</f>
        <v>035</v>
      </c>
      <c r="F422" t="str">
        <f>IF('Upload Sheet Pull'!E424="","",'Upload Sheet Pull'!E424)</f>
        <v/>
      </c>
      <c r="H422" s="39">
        <f>'Upload Sheet Pull'!J424</f>
        <v>0</v>
      </c>
      <c r="I422" s="39">
        <f>'Upload Sheet Pull'!K424</f>
        <v>0</v>
      </c>
      <c r="J422" s="39">
        <f>'Upload Sheet Pull'!L424</f>
        <v>0</v>
      </c>
      <c r="K422" s="39">
        <f>'Upload Sheet Pull'!M424</f>
        <v>0</v>
      </c>
      <c r="L422" s="39">
        <f>'Upload Sheet Pull'!N424</f>
        <v>0</v>
      </c>
      <c r="M422" s="39">
        <f>'Upload Sheet Pull'!O424</f>
        <v>0</v>
      </c>
      <c r="N422" s="39">
        <f>'Upload Sheet Pull'!P424</f>
        <v>0</v>
      </c>
      <c r="O422" s="39">
        <f>'Upload Sheet Pull'!Q424</f>
        <v>0</v>
      </c>
      <c r="P422" s="39">
        <f>'Upload Sheet Pull'!R424</f>
        <v>0</v>
      </c>
      <c r="Q422" s="39">
        <f>'Upload Sheet Pull'!S424</f>
        <v>0</v>
      </c>
      <c r="R422" s="39">
        <f>'Upload Sheet Pull'!T424</f>
        <v>0</v>
      </c>
      <c r="S422" s="39">
        <f>'Upload Sheet Pull'!U424</f>
        <v>0</v>
      </c>
      <c r="T422" s="39">
        <f t="shared" si="11"/>
        <v>0</v>
      </c>
    </row>
    <row r="423" spans="1:20" x14ac:dyDescent="0.4">
      <c r="A423" t="str">
        <f>'Upload Sheet Pull'!A425</f>
        <v>Budget</v>
      </c>
      <c r="B423" t="str">
        <f>'Upload Sheet Pull'!B425</f>
        <v>7066-000000</v>
      </c>
      <c r="C423">
        <f>'Upload Sheet Pull'!C425</f>
        <v>960</v>
      </c>
      <c r="D423" t="str">
        <f>'Upload Sheet Pull'!D425</f>
        <v>035</v>
      </c>
      <c r="F423" t="str">
        <f>IF('Upload Sheet Pull'!E425="","",'Upload Sheet Pull'!E425)</f>
        <v/>
      </c>
      <c r="H423" s="39">
        <f>'Upload Sheet Pull'!J425</f>
        <v>0</v>
      </c>
      <c r="I423" s="39">
        <f>'Upload Sheet Pull'!K425</f>
        <v>0</v>
      </c>
      <c r="J423" s="39">
        <f>'Upload Sheet Pull'!L425</f>
        <v>0</v>
      </c>
      <c r="K423" s="39">
        <f>'Upload Sheet Pull'!M425</f>
        <v>0</v>
      </c>
      <c r="L423" s="39">
        <f>'Upload Sheet Pull'!N425</f>
        <v>0</v>
      </c>
      <c r="M423" s="39">
        <f>'Upload Sheet Pull'!O425</f>
        <v>0</v>
      </c>
      <c r="N423" s="39">
        <f>'Upload Sheet Pull'!P425</f>
        <v>0</v>
      </c>
      <c r="O423" s="39">
        <f>'Upload Sheet Pull'!Q425</f>
        <v>0</v>
      </c>
      <c r="P423" s="39">
        <f>'Upload Sheet Pull'!R425</f>
        <v>0</v>
      </c>
      <c r="Q423" s="39">
        <f>'Upload Sheet Pull'!S425</f>
        <v>0</v>
      </c>
      <c r="R423" s="39">
        <f>'Upload Sheet Pull'!T425</f>
        <v>0</v>
      </c>
      <c r="S423" s="39">
        <f>'Upload Sheet Pull'!U425</f>
        <v>0</v>
      </c>
      <c r="T423" s="39">
        <f t="shared" si="11"/>
        <v>0</v>
      </c>
    </row>
    <row r="424" spans="1:20" x14ac:dyDescent="0.4">
      <c r="A424" t="str">
        <f>'Upload Sheet Pull'!A426</f>
        <v>Budget</v>
      </c>
      <c r="B424" t="str">
        <f>'Upload Sheet Pull'!B426</f>
        <v>7068-000000</v>
      </c>
      <c r="C424">
        <f>'Upload Sheet Pull'!C426</f>
        <v>960</v>
      </c>
      <c r="D424" t="str">
        <f>'Upload Sheet Pull'!D426</f>
        <v>035</v>
      </c>
      <c r="F424" t="str">
        <f>IF('Upload Sheet Pull'!E426="","",'Upload Sheet Pull'!E426)</f>
        <v/>
      </c>
      <c r="H424" s="39">
        <f>'Upload Sheet Pull'!J426</f>
        <v>0</v>
      </c>
      <c r="I424" s="39">
        <f>'Upload Sheet Pull'!K426</f>
        <v>0</v>
      </c>
      <c r="J424" s="39">
        <f>'Upload Sheet Pull'!L426</f>
        <v>0</v>
      </c>
      <c r="K424" s="39">
        <f>'Upload Sheet Pull'!M426</f>
        <v>0</v>
      </c>
      <c r="L424" s="39">
        <f>'Upload Sheet Pull'!N426</f>
        <v>0</v>
      </c>
      <c r="M424" s="39">
        <f>'Upload Sheet Pull'!O426</f>
        <v>0</v>
      </c>
      <c r="N424" s="39">
        <f>'Upload Sheet Pull'!P426</f>
        <v>0</v>
      </c>
      <c r="O424" s="39">
        <f>'Upload Sheet Pull'!Q426</f>
        <v>0</v>
      </c>
      <c r="P424" s="39">
        <f>'Upload Sheet Pull'!R426</f>
        <v>0</v>
      </c>
      <c r="Q424" s="39">
        <f>'Upload Sheet Pull'!S426</f>
        <v>0</v>
      </c>
      <c r="R424" s="39">
        <f>'Upload Sheet Pull'!T426</f>
        <v>0</v>
      </c>
      <c r="S424" s="39">
        <f>'Upload Sheet Pull'!U426</f>
        <v>0</v>
      </c>
      <c r="T424" s="39">
        <f t="shared" si="11"/>
        <v>0</v>
      </c>
    </row>
    <row r="425" spans="1:20" x14ac:dyDescent="0.4">
      <c r="A425" t="str">
        <f>'Upload Sheet Pull'!A427</f>
        <v>Budget</v>
      </c>
      <c r="B425" t="str">
        <f>'Upload Sheet Pull'!B427</f>
        <v>7072-000000</v>
      </c>
      <c r="C425">
        <f>'Upload Sheet Pull'!C427</f>
        <v>960</v>
      </c>
      <c r="D425" t="str">
        <f>'Upload Sheet Pull'!D427</f>
        <v>035</v>
      </c>
      <c r="F425" t="str">
        <f>IF('Upload Sheet Pull'!E427="","",'Upload Sheet Pull'!E427)</f>
        <v/>
      </c>
      <c r="H425" s="39">
        <f>'Upload Sheet Pull'!J427</f>
        <v>0</v>
      </c>
      <c r="I425" s="39">
        <f>'Upload Sheet Pull'!K427</f>
        <v>0</v>
      </c>
      <c r="J425" s="39">
        <f>'Upload Sheet Pull'!L427</f>
        <v>0</v>
      </c>
      <c r="K425" s="39">
        <f>'Upload Sheet Pull'!M427</f>
        <v>0</v>
      </c>
      <c r="L425" s="39">
        <f>'Upload Sheet Pull'!N427</f>
        <v>0</v>
      </c>
      <c r="M425" s="39">
        <f>'Upload Sheet Pull'!O427</f>
        <v>0</v>
      </c>
      <c r="N425" s="39">
        <f>'Upload Sheet Pull'!P427</f>
        <v>0</v>
      </c>
      <c r="O425" s="39">
        <f>'Upload Sheet Pull'!Q427</f>
        <v>0</v>
      </c>
      <c r="P425" s="39">
        <f>'Upload Sheet Pull'!R427</f>
        <v>0</v>
      </c>
      <c r="Q425" s="39">
        <f>'Upload Sheet Pull'!S427</f>
        <v>0</v>
      </c>
      <c r="R425" s="39">
        <f>'Upload Sheet Pull'!T427</f>
        <v>0</v>
      </c>
      <c r="S425" s="39">
        <f>'Upload Sheet Pull'!U427</f>
        <v>0</v>
      </c>
      <c r="T425" s="39">
        <f t="shared" si="11"/>
        <v>0</v>
      </c>
    </row>
    <row r="426" spans="1:20" x14ac:dyDescent="0.4">
      <c r="A426" t="str">
        <f>'Upload Sheet Pull'!A428</f>
        <v>Budget</v>
      </c>
      <c r="B426" t="str">
        <f>'Upload Sheet Pull'!B428</f>
        <v>7060-000000</v>
      </c>
      <c r="C426">
        <f>'Upload Sheet Pull'!C428</f>
        <v>961</v>
      </c>
      <c r="D426" t="str">
        <f>'Upload Sheet Pull'!D428</f>
        <v>035</v>
      </c>
      <c r="F426" t="str">
        <f>IF('Upload Sheet Pull'!E428="","",'Upload Sheet Pull'!E428)</f>
        <v/>
      </c>
      <c r="H426" s="39">
        <f>'Upload Sheet Pull'!J428</f>
        <v>0</v>
      </c>
      <c r="I426" s="39">
        <f>'Upload Sheet Pull'!K428</f>
        <v>0</v>
      </c>
      <c r="J426" s="39">
        <f>'Upload Sheet Pull'!L428</f>
        <v>0</v>
      </c>
      <c r="K426" s="39">
        <f>'Upload Sheet Pull'!M428</f>
        <v>0</v>
      </c>
      <c r="L426" s="39">
        <f>'Upload Sheet Pull'!N428</f>
        <v>0</v>
      </c>
      <c r="M426" s="39">
        <f>'Upload Sheet Pull'!O428</f>
        <v>0</v>
      </c>
      <c r="N426" s="39">
        <f>'Upload Sheet Pull'!P428</f>
        <v>0</v>
      </c>
      <c r="O426" s="39">
        <f>'Upload Sheet Pull'!Q428</f>
        <v>0</v>
      </c>
      <c r="P426" s="39">
        <f>'Upload Sheet Pull'!R428</f>
        <v>0</v>
      </c>
      <c r="Q426" s="39">
        <f>'Upload Sheet Pull'!S428</f>
        <v>0</v>
      </c>
      <c r="R426" s="39">
        <f>'Upload Sheet Pull'!T428</f>
        <v>0</v>
      </c>
      <c r="S426" s="39">
        <f>'Upload Sheet Pull'!U428</f>
        <v>0</v>
      </c>
      <c r="T426" s="39">
        <f t="shared" si="11"/>
        <v>0</v>
      </c>
    </row>
    <row r="427" spans="1:20" x14ac:dyDescent="0.4">
      <c r="A427" t="str">
        <f>'Upload Sheet Pull'!A429</f>
        <v>Budget</v>
      </c>
      <c r="B427" t="str">
        <f>'Upload Sheet Pull'!B429</f>
        <v>7062-000000</v>
      </c>
      <c r="C427">
        <f>'Upload Sheet Pull'!C429</f>
        <v>961</v>
      </c>
      <c r="D427" t="str">
        <f>'Upload Sheet Pull'!D429</f>
        <v>035</v>
      </c>
      <c r="F427" t="str">
        <f>IF('Upload Sheet Pull'!E429="","",'Upload Sheet Pull'!E429)</f>
        <v/>
      </c>
      <c r="H427" s="39">
        <f>'Upload Sheet Pull'!J429</f>
        <v>0</v>
      </c>
      <c r="I427" s="39">
        <f>'Upload Sheet Pull'!K429</f>
        <v>0</v>
      </c>
      <c r="J427" s="39">
        <f>'Upload Sheet Pull'!L429</f>
        <v>0</v>
      </c>
      <c r="K427" s="39">
        <f>'Upload Sheet Pull'!M429</f>
        <v>0</v>
      </c>
      <c r="L427" s="39">
        <f>'Upload Sheet Pull'!N429</f>
        <v>0</v>
      </c>
      <c r="M427" s="39">
        <f>'Upload Sheet Pull'!O429</f>
        <v>0</v>
      </c>
      <c r="N427" s="39">
        <f>'Upload Sheet Pull'!P429</f>
        <v>0</v>
      </c>
      <c r="O427" s="39">
        <f>'Upload Sheet Pull'!Q429</f>
        <v>0</v>
      </c>
      <c r="P427" s="39">
        <f>'Upload Sheet Pull'!R429</f>
        <v>0</v>
      </c>
      <c r="Q427" s="39">
        <f>'Upload Sheet Pull'!S429</f>
        <v>0</v>
      </c>
      <c r="R427" s="39">
        <f>'Upload Sheet Pull'!T429</f>
        <v>0</v>
      </c>
      <c r="S427" s="39">
        <f>'Upload Sheet Pull'!U429</f>
        <v>0</v>
      </c>
      <c r="T427" s="39">
        <f t="shared" si="11"/>
        <v>0</v>
      </c>
    </row>
    <row r="428" spans="1:20" x14ac:dyDescent="0.4">
      <c r="A428" t="str">
        <f>'Upload Sheet Pull'!A430</f>
        <v>Budget</v>
      </c>
      <c r="B428" t="str">
        <f>'Upload Sheet Pull'!B430</f>
        <v>7064-000000</v>
      </c>
      <c r="C428">
        <f>'Upload Sheet Pull'!C430</f>
        <v>961</v>
      </c>
      <c r="D428" t="str">
        <f>'Upload Sheet Pull'!D430</f>
        <v>035</v>
      </c>
      <c r="F428" t="str">
        <f>IF('Upload Sheet Pull'!E430="","",'Upload Sheet Pull'!E430)</f>
        <v/>
      </c>
      <c r="H428" s="39">
        <f>'Upload Sheet Pull'!J430</f>
        <v>0</v>
      </c>
      <c r="I428" s="39">
        <f>'Upload Sheet Pull'!K430</f>
        <v>0</v>
      </c>
      <c r="J428" s="39">
        <f>'Upload Sheet Pull'!L430</f>
        <v>0</v>
      </c>
      <c r="K428" s="39">
        <f>'Upload Sheet Pull'!M430</f>
        <v>0</v>
      </c>
      <c r="L428" s="39">
        <f>'Upload Sheet Pull'!N430</f>
        <v>0</v>
      </c>
      <c r="M428" s="39">
        <f>'Upload Sheet Pull'!O430</f>
        <v>0</v>
      </c>
      <c r="N428" s="39">
        <f>'Upload Sheet Pull'!P430</f>
        <v>0</v>
      </c>
      <c r="O428" s="39">
        <f>'Upload Sheet Pull'!Q430</f>
        <v>0</v>
      </c>
      <c r="P428" s="39">
        <f>'Upload Sheet Pull'!R430</f>
        <v>0</v>
      </c>
      <c r="Q428" s="39">
        <f>'Upload Sheet Pull'!S430</f>
        <v>0</v>
      </c>
      <c r="R428" s="39">
        <f>'Upload Sheet Pull'!T430</f>
        <v>0</v>
      </c>
      <c r="S428" s="39">
        <f>'Upload Sheet Pull'!U430</f>
        <v>0</v>
      </c>
      <c r="T428" s="39">
        <f t="shared" si="11"/>
        <v>0</v>
      </c>
    </row>
    <row r="429" spans="1:20" x14ac:dyDescent="0.4">
      <c r="A429" t="str">
        <f>'Upload Sheet Pull'!A431</f>
        <v>Budget</v>
      </c>
      <c r="B429" t="str">
        <f>'Upload Sheet Pull'!B431</f>
        <v>7066-000000</v>
      </c>
      <c r="C429">
        <f>'Upload Sheet Pull'!C431</f>
        <v>961</v>
      </c>
      <c r="D429" t="str">
        <f>'Upload Sheet Pull'!D431</f>
        <v>035</v>
      </c>
      <c r="F429" t="str">
        <f>IF('Upload Sheet Pull'!E431="","",'Upload Sheet Pull'!E431)</f>
        <v/>
      </c>
      <c r="H429" s="39">
        <f>'Upload Sheet Pull'!J431</f>
        <v>0</v>
      </c>
      <c r="I429" s="39">
        <f>'Upload Sheet Pull'!K431</f>
        <v>0</v>
      </c>
      <c r="J429" s="39">
        <f>'Upload Sheet Pull'!L431</f>
        <v>0</v>
      </c>
      <c r="K429" s="39">
        <f>'Upload Sheet Pull'!M431</f>
        <v>0</v>
      </c>
      <c r="L429" s="39">
        <f>'Upload Sheet Pull'!N431</f>
        <v>0</v>
      </c>
      <c r="M429" s="39">
        <f>'Upload Sheet Pull'!O431</f>
        <v>0</v>
      </c>
      <c r="N429" s="39">
        <f>'Upload Sheet Pull'!P431</f>
        <v>0</v>
      </c>
      <c r="O429" s="39">
        <f>'Upload Sheet Pull'!Q431</f>
        <v>0</v>
      </c>
      <c r="P429" s="39">
        <f>'Upload Sheet Pull'!R431</f>
        <v>0</v>
      </c>
      <c r="Q429" s="39">
        <f>'Upload Sheet Pull'!S431</f>
        <v>0</v>
      </c>
      <c r="R429" s="39">
        <f>'Upload Sheet Pull'!T431</f>
        <v>0</v>
      </c>
      <c r="S429" s="39">
        <f>'Upload Sheet Pull'!U431</f>
        <v>0</v>
      </c>
      <c r="T429" s="39">
        <f t="shared" si="11"/>
        <v>0</v>
      </c>
    </row>
    <row r="430" spans="1:20" x14ac:dyDescent="0.4">
      <c r="A430" t="str">
        <f>'Upload Sheet Pull'!A432</f>
        <v>Budget</v>
      </c>
      <c r="B430" t="str">
        <f>'Upload Sheet Pull'!B432</f>
        <v>7068-000000</v>
      </c>
      <c r="C430">
        <f>'Upload Sheet Pull'!C432</f>
        <v>961</v>
      </c>
      <c r="D430" t="str">
        <f>'Upload Sheet Pull'!D432</f>
        <v>035</v>
      </c>
      <c r="F430" t="str">
        <f>IF('Upload Sheet Pull'!E432="","",'Upload Sheet Pull'!E432)</f>
        <v/>
      </c>
      <c r="H430" s="39">
        <f>'Upload Sheet Pull'!J432</f>
        <v>0</v>
      </c>
      <c r="I430" s="39">
        <f>'Upload Sheet Pull'!K432</f>
        <v>0</v>
      </c>
      <c r="J430" s="39">
        <f>'Upload Sheet Pull'!L432</f>
        <v>0</v>
      </c>
      <c r="K430" s="39">
        <f>'Upload Sheet Pull'!M432</f>
        <v>0</v>
      </c>
      <c r="L430" s="39">
        <f>'Upload Sheet Pull'!N432</f>
        <v>0</v>
      </c>
      <c r="M430" s="39">
        <f>'Upload Sheet Pull'!O432</f>
        <v>0</v>
      </c>
      <c r="N430" s="39">
        <f>'Upload Sheet Pull'!P432</f>
        <v>0</v>
      </c>
      <c r="O430" s="39">
        <f>'Upload Sheet Pull'!Q432</f>
        <v>0</v>
      </c>
      <c r="P430" s="39">
        <f>'Upload Sheet Pull'!R432</f>
        <v>0</v>
      </c>
      <c r="Q430" s="39">
        <f>'Upload Sheet Pull'!S432</f>
        <v>0</v>
      </c>
      <c r="R430" s="39">
        <f>'Upload Sheet Pull'!T432</f>
        <v>0</v>
      </c>
      <c r="S430" s="39">
        <f>'Upload Sheet Pull'!U432</f>
        <v>0</v>
      </c>
      <c r="T430" s="39">
        <f t="shared" si="11"/>
        <v>0</v>
      </c>
    </row>
    <row r="431" spans="1:20" x14ac:dyDescent="0.4">
      <c r="A431" t="str">
        <f>'Upload Sheet Pull'!A433</f>
        <v>Budget</v>
      </c>
      <c r="B431" t="str">
        <f>'Upload Sheet Pull'!B433</f>
        <v>7072-000000</v>
      </c>
      <c r="C431">
        <f>'Upload Sheet Pull'!C433</f>
        <v>961</v>
      </c>
      <c r="D431" t="str">
        <f>'Upload Sheet Pull'!D433</f>
        <v>035</v>
      </c>
      <c r="F431" t="str">
        <f>IF('Upload Sheet Pull'!E433="","",'Upload Sheet Pull'!E433)</f>
        <v/>
      </c>
      <c r="H431" s="39">
        <f>'Upload Sheet Pull'!J433</f>
        <v>0</v>
      </c>
      <c r="I431" s="39">
        <f>'Upload Sheet Pull'!K433</f>
        <v>0</v>
      </c>
      <c r="J431" s="39">
        <f>'Upload Sheet Pull'!L433</f>
        <v>0</v>
      </c>
      <c r="K431" s="39">
        <f>'Upload Sheet Pull'!M433</f>
        <v>0</v>
      </c>
      <c r="L431" s="39">
        <f>'Upload Sheet Pull'!N433</f>
        <v>0</v>
      </c>
      <c r="M431" s="39">
        <f>'Upload Sheet Pull'!O433</f>
        <v>0</v>
      </c>
      <c r="N431" s="39">
        <f>'Upload Sheet Pull'!P433</f>
        <v>0</v>
      </c>
      <c r="O431" s="39">
        <f>'Upload Sheet Pull'!Q433</f>
        <v>0</v>
      </c>
      <c r="P431" s="39">
        <f>'Upload Sheet Pull'!R433</f>
        <v>0</v>
      </c>
      <c r="Q431" s="39">
        <f>'Upload Sheet Pull'!S433</f>
        <v>0</v>
      </c>
      <c r="R431" s="39">
        <f>'Upload Sheet Pull'!T433</f>
        <v>0</v>
      </c>
      <c r="S431" s="39">
        <f>'Upload Sheet Pull'!U433</f>
        <v>0</v>
      </c>
      <c r="T431" s="39">
        <f t="shared" si="11"/>
        <v>0</v>
      </c>
    </row>
    <row r="432" spans="1:20" x14ac:dyDescent="0.4">
      <c r="A432" t="str">
        <f>'Upload Sheet Pull'!A434</f>
        <v>Budget</v>
      </c>
      <c r="B432" t="str">
        <f>'Upload Sheet Pull'!B434</f>
        <v>7060-000000</v>
      </c>
      <c r="C432">
        <f>'Upload Sheet Pull'!C434</f>
        <v>962</v>
      </c>
      <c r="D432" t="str">
        <f>'Upload Sheet Pull'!D434</f>
        <v>035</v>
      </c>
      <c r="F432" t="str">
        <f>IF('Upload Sheet Pull'!E434="","",'Upload Sheet Pull'!E434)</f>
        <v/>
      </c>
      <c r="H432" s="39">
        <f>'Upload Sheet Pull'!J434</f>
        <v>0</v>
      </c>
      <c r="I432" s="39">
        <f>'Upload Sheet Pull'!K434</f>
        <v>0</v>
      </c>
      <c r="J432" s="39">
        <f>'Upload Sheet Pull'!L434</f>
        <v>0</v>
      </c>
      <c r="K432" s="39">
        <f>'Upload Sheet Pull'!M434</f>
        <v>0</v>
      </c>
      <c r="L432" s="39">
        <f>'Upload Sheet Pull'!N434</f>
        <v>0</v>
      </c>
      <c r="M432" s="39">
        <f>'Upload Sheet Pull'!O434</f>
        <v>0</v>
      </c>
      <c r="N432" s="39">
        <f>'Upload Sheet Pull'!P434</f>
        <v>0</v>
      </c>
      <c r="O432" s="39">
        <f>'Upload Sheet Pull'!Q434</f>
        <v>0</v>
      </c>
      <c r="P432" s="39">
        <f>'Upload Sheet Pull'!R434</f>
        <v>0</v>
      </c>
      <c r="Q432" s="39">
        <f>'Upload Sheet Pull'!S434</f>
        <v>0</v>
      </c>
      <c r="R432" s="39">
        <f>'Upload Sheet Pull'!T434</f>
        <v>0</v>
      </c>
      <c r="S432" s="39">
        <f>'Upload Sheet Pull'!U434</f>
        <v>0</v>
      </c>
      <c r="T432" s="39">
        <f t="shared" si="11"/>
        <v>0</v>
      </c>
    </row>
    <row r="433" spans="1:20" x14ac:dyDescent="0.4">
      <c r="A433" t="str">
        <f>'Upload Sheet Pull'!A435</f>
        <v>Budget</v>
      </c>
      <c r="B433" t="str">
        <f>'Upload Sheet Pull'!B435</f>
        <v>7062-000000</v>
      </c>
      <c r="C433">
        <f>'Upload Sheet Pull'!C435</f>
        <v>962</v>
      </c>
      <c r="D433" t="str">
        <f>'Upload Sheet Pull'!D435</f>
        <v>035</v>
      </c>
      <c r="F433" t="str">
        <f>IF('Upload Sheet Pull'!E435="","",'Upload Sheet Pull'!E435)</f>
        <v/>
      </c>
      <c r="H433" s="39">
        <f>'Upload Sheet Pull'!J435</f>
        <v>0</v>
      </c>
      <c r="I433" s="39">
        <f>'Upload Sheet Pull'!K435</f>
        <v>0</v>
      </c>
      <c r="J433" s="39">
        <f>'Upload Sheet Pull'!L435</f>
        <v>0</v>
      </c>
      <c r="K433" s="39">
        <f>'Upload Sheet Pull'!M435</f>
        <v>0</v>
      </c>
      <c r="L433" s="39">
        <f>'Upload Sheet Pull'!N435</f>
        <v>0</v>
      </c>
      <c r="M433" s="39">
        <f>'Upload Sheet Pull'!O435</f>
        <v>0</v>
      </c>
      <c r="N433" s="39">
        <f>'Upload Sheet Pull'!P435</f>
        <v>0</v>
      </c>
      <c r="O433" s="39">
        <f>'Upload Sheet Pull'!Q435</f>
        <v>0</v>
      </c>
      <c r="P433" s="39">
        <f>'Upload Sheet Pull'!R435</f>
        <v>0</v>
      </c>
      <c r="Q433" s="39">
        <f>'Upload Sheet Pull'!S435</f>
        <v>0</v>
      </c>
      <c r="R433" s="39">
        <f>'Upload Sheet Pull'!T435</f>
        <v>0</v>
      </c>
      <c r="S433" s="39">
        <f>'Upload Sheet Pull'!U435</f>
        <v>0</v>
      </c>
      <c r="T433" s="39">
        <f t="shared" si="11"/>
        <v>0</v>
      </c>
    </row>
    <row r="434" spans="1:20" x14ac:dyDescent="0.4">
      <c r="A434" t="str">
        <f>'Upload Sheet Pull'!A436</f>
        <v>Budget</v>
      </c>
      <c r="B434" t="str">
        <f>'Upload Sheet Pull'!B436</f>
        <v>7064-000000</v>
      </c>
      <c r="C434">
        <f>'Upload Sheet Pull'!C436</f>
        <v>962</v>
      </c>
      <c r="D434" t="str">
        <f>'Upload Sheet Pull'!D436</f>
        <v>035</v>
      </c>
      <c r="F434" t="str">
        <f>IF('Upload Sheet Pull'!E436="","",'Upload Sheet Pull'!E436)</f>
        <v/>
      </c>
      <c r="H434" s="39">
        <f>'Upload Sheet Pull'!J436</f>
        <v>0</v>
      </c>
      <c r="I434" s="39">
        <f>'Upload Sheet Pull'!K436</f>
        <v>0</v>
      </c>
      <c r="J434" s="39">
        <f>'Upload Sheet Pull'!L436</f>
        <v>0</v>
      </c>
      <c r="K434" s="39">
        <f>'Upload Sheet Pull'!M436</f>
        <v>0</v>
      </c>
      <c r="L434" s="39">
        <f>'Upload Sheet Pull'!N436</f>
        <v>0</v>
      </c>
      <c r="M434" s="39">
        <f>'Upload Sheet Pull'!O436</f>
        <v>0</v>
      </c>
      <c r="N434" s="39">
        <f>'Upload Sheet Pull'!P436</f>
        <v>0</v>
      </c>
      <c r="O434" s="39">
        <f>'Upload Sheet Pull'!Q436</f>
        <v>0</v>
      </c>
      <c r="P434" s="39">
        <f>'Upload Sheet Pull'!R436</f>
        <v>0</v>
      </c>
      <c r="Q434" s="39">
        <f>'Upload Sheet Pull'!S436</f>
        <v>0</v>
      </c>
      <c r="R434" s="39">
        <f>'Upload Sheet Pull'!T436</f>
        <v>0</v>
      </c>
      <c r="S434" s="39">
        <f>'Upload Sheet Pull'!U436</f>
        <v>0</v>
      </c>
      <c r="T434" s="39">
        <f t="shared" si="11"/>
        <v>0</v>
      </c>
    </row>
    <row r="435" spans="1:20" x14ac:dyDescent="0.4">
      <c r="A435" t="str">
        <f>'Upload Sheet Pull'!A437</f>
        <v>Budget</v>
      </c>
      <c r="B435" t="str">
        <f>'Upload Sheet Pull'!B437</f>
        <v>7066-000000</v>
      </c>
      <c r="C435">
        <f>'Upload Sheet Pull'!C437</f>
        <v>962</v>
      </c>
      <c r="D435" t="str">
        <f>'Upload Sheet Pull'!D437</f>
        <v>035</v>
      </c>
      <c r="F435" t="str">
        <f>IF('Upload Sheet Pull'!E437="","",'Upload Sheet Pull'!E437)</f>
        <v/>
      </c>
      <c r="H435" s="39">
        <f>'Upload Sheet Pull'!J437</f>
        <v>0</v>
      </c>
      <c r="I435" s="39">
        <f>'Upload Sheet Pull'!K437</f>
        <v>0</v>
      </c>
      <c r="J435" s="39">
        <f>'Upload Sheet Pull'!L437</f>
        <v>0</v>
      </c>
      <c r="K435" s="39">
        <f>'Upload Sheet Pull'!M437</f>
        <v>0</v>
      </c>
      <c r="L435" s="39">
        <f>'Upload Sheet Pull'!N437</f>
        <v>0</v>
      </c>
      <c r="M435" s="39">
        <f>'Upload Sheet Pull'!O437</f>
        <v>0</v>
      </c>
      <c r="N435" s="39">
        <f>'Upload Sheet Pull'!P437</f>
        <v>0</v>
      </c>
      <c r="O435" s="39">
        <f>'Upload Sheet Pull'!Q437</f>
        <v>0</v>
      </c>
      <c r="P435" s="39">
        <f>'Upload Sheet Pull'!R437</f>
        <v>0</v>
      </c>
      <c r="Q435" s="39">
        <f>'Upload Sheet Pull'!S437</f>
        <v>0</v>
      </c>
      <c r="R435" s="39">
        <f>'Upload Sheet Pull'!T437</f>
        <v>0</v>
      </c>
      <c r="S435" s="39">
        <f>'Upload Sheet Pull'!U437</f>
        <v>0</v>
      </c>
      <c r="T435" s="39">
        <f t="shared" si="11"/>
        <v>0</v>
      </c>
    </row>
    <row r="436" spans="1:20" x14ac:dyDescent="0.4">
      <c r="A436" t="str">
        <f>'Upload Sheet Pull'!A438</f>
        <v>Budget</v>
      </c>
      <c r="B436" t="str">
        <f>'Upload Sheet Pull'!B438</f>
        <v>7068-000000</v>
      </c>
      <c r="C436">
        <f>'Upload Sheet Pull'!C438</f>
        <v>962</v>
      </c>
      <c r="D436" t="str">
        <f>'Upload Sheet Pull'!D438</f>
        <v>035</v>
      </c>
      <c r="F436" t="str">
        <f>IF('Upload Sheet Pull'!E438="","",'Upload Sheet Pull'!E438)</f>
        <v/>
      </c>
      <c r="H436" s="39">
        <f>'Upload Sheet Pull'!J438</f>
        <v>0</v>
      </c>
      <c r="I436" s="39">
        <f>'Upload Sheet Pull'!K438</f>
        <v>0</v>
      </c>
      <c r="J436" s="39">
        <f>'Upload Sheet Pull'!L438</f>
        <v>0</v>
      </c>
      <c r="K436" s="39">
        <f>'Upload Sheet Pull'!M438</f>
        <v>0</v>
      </c>
      <c r="L436" s="39">
        <f>'Upload Sheet Pull'!N438</f>
        <v>0</v>
      </c>
      <c r="M436" s="39">
        <f>'Upload Sheet Pull'!O438</f>
        <v>0</v>
      </c>
      <c r="N436" s="39">
        <f>'Upload Sheet Pull'!P438</f>
        <v>0</v>
      </c>
      <c r="O436" s="39">
        <f>'Upload Sheet Pull'!Q438</f>
        <v>0</v>
      </c>
      <c r="P436" s="39">
        <f>'Upload Sheet Pull'!R438</f>
        <v>0</v>
      </c>
      <c r="Q436" s="39">
        <f>'Upload Sheet Pull'!S438</f>
        <v>0</v>
      </c>
      <c r="R436" s="39">
        <f>'Upload Sheet Pull'!T438</f>
        <v>0</v>
      </c>
      <c r="S436" s="39">
        <f>'Upload Sheet Pull'!U438</f>
        <v>0</v>
      </c>
      <c r="T436" s="39">
        <f t="shared" si="11"/>
        <v>0</v>
      </c>
    </row>
    <row r="437" spans="1:20" x14ac:dyDescent="0.4">
      <c r="A437" t="str">
        <f>'Upload Sheet Pull'!A439</f>
        <v>Budget</v>
      </c>
      <c r="B437" t="str">
        <f>'Upload Sheet Pull'!B439</f>
        <v>7072-000000</v>
      </c>
      <c r="C437">
        <f>'Upload Sheet Pull'!C439</f>
        <v>962</v>
      </c>
      <c r="D437" t="str">
        <f>'Upload Sheet Pull'!D439</f>
        <v>035</v>
      </c>
      <c r="F437" t="str">
        <f>IF('Upload Sheet Pull'!E439="","",'Upload Sheet Pull'!E439)</f>
        <v/>
      </c>
      <c r="H437" s="39">
        <f>'Upload Sheet Pull'!J439</f>
        <v>0</v>
      </c>
      <c r="I437" s="39">
        <f>'Upload Sheet Pull'!K439</f>
        <v>0</v>
      </c>
      <c r="J437" s="39">
        <f>'Upload Sheet Pull'!L439</f>
        <v>0</v>
      </c>
      <c r="K437" s="39">
        <f>'Upload Sheet Pull'!M439</f>
        <v>0</v>
      </c>
      <c r="L437" s="39">
        <f>'Upload Sheet Pull'!N439</f>
        <v>0</v>
      </c>
      <c r="M437" s="39">
        <f>'Upload Sheet Pull'!O439</f>
        <v>0</v>
      </c>
      <c r="N437" s="39">
        <f>'Upload Sheet Pull'!P439</f>
        <v>0</v>
      </c>
      <c r="O437" s="39">
        <f>'Upload Sheet Pull'!Q439</f>
        <v>0</v>
      </c>
      <c r="P437" s="39">
        <f>'Upload Sheet Pull'!R439</f>
        <v>0</v>
      </c>
      <c r="Q437" s="39">
        <f>'Upload Sheet Pull'!S439</f>
        <v>0</v>
      </c>
      <c r="R437" s="39">
        <f>'Upload Sheet Pull'!T439</f>
        <v>0</v>
      </c>
      <c r="S437" s="39">
        <f>'Upload Sheet Pull'!U439</f>
        <v>0</v>
      </c>
      <c r="T437" s="39">
        <f t="shared" si="11"/>
        <v>0</v>
      </c>
    </row>
    <row r="438" spans="1:20" x14ac:dyDescent="0.4">
      <c r="A438" t="str">
        <f>'Upload Sheet Pull'!A440</f>
        <v>Budget</v>
      </c>
      <c r="B438" t="str">
        <f>'Upload Sheet Pull'!B440</f>
        <v>7060-000000</v>
      </c>
      <c r="C438">
        <f>'Upload Sheet Pull'!C440</f>
        <v>963</v>
      </c>
      <c r="D438" t="str">
        <f>'Upload Sheet Pull'!D440</f>
        <v>035</v>
      </c>
      <c r="F438" t="str">
        <f>IF('Upload Sheet Pull'!E440="","",'Upload Sheet Pull'!E440)</f>
        <v/>
      </c>
      <c r="H438" s="39">
        <f>'Upload Sheet Pull'!J440</f>
        <v>0</v>
      </c>
      <c r="I438" s="39">
        <f>'Upload Sheet Pull'!K440</f>
        <v>0</v>
      </c>
      <c r="J438" s="39">
        <f>'Upload Sheet Pull'!L440</f>
        <v>0</v>
      </c>
      <c r="K438" s="39">
        <f>'Upload Sheet Pull'!M440</f>
        <v>0</v>
      </c>
      <c r="L438" s="39">
        <f>'Upload Sheet Pull'!N440</f>
        <v>0</v>
      </c>
      <c r="M438" s="39">
        <f>'Upload Sheet Pull'!O440</f>
        <v>0</v>
      </c>
      <c r="N438" s="39">
        <f>'Upload Sheet Pull'!P440</f>
        <v>0</v>
      </c>
      <c r="O438" s="39">
        <f>'Upload Sheet Pull'!Q440</f>
        <v>0</v>
      </c>
      <c r="P438" s="39">
        <f>'Upload Sheet Pull'!R440</f>
        <v>0</v>
      </c>
      <c r="Q438" s="39">
        <f>'Upload Sheet Pull'!S440</f>
        <v>0</v>
      </c>
      <c r="R438" s="39">
        <f>'Upload Sheet Pull'!T440</f>
        <v>0</v>
      </c>
      <c r="S438" s="39">
        <f>'Upload Sheet Pull'!U440</f>
        <v>0</v>
      </c>
      <c r="T438" s="39">
        <f t="shared" si="11"/>
        <v>0</v>
      </c>
    </row>
    <row r="439" spans="1:20" x14ac:dyDescent="0.4">
      <c r="A439" t="str">
        <f>'Upload Sheet Pull'!A441</f>
        <v>Budget</v>
      </c>
      <c r="B439" t="str">
        <f>'Upload Sheet Pull'!B441</f>
        <v>7062-000000</v>
      </c>
      <c r="C439">
        <f>'Upload Sheet Pull'!C441</f>
        <v>963</v>
      </c>
      <c r="D439" t="str">
        <f>'Upload Sheet Pull'!D441</f>
        <v>035</v>
      </c>
      <c r="F439" t="str">
        <f>IF('Upload Sheet Pull'!E441="","",'Upload Sheet Pull'!E441)</f>
        <v/>
      </c>
      <c r="H439" s="39">
        <f>'Upload Sheet Pull'!J441</f>
        <v>0</v>
      </c>
      <c r="I439" s="39">
        <f>'Upload Sheet Pull'!K441</f>
        <v>0</v>
      </c>
      <c r="J439" s="39">
        <f>'Upload Sheet Pull'!L441</f>
        <v>0</v>
      </c>
      <c r="K439" s="39">
        <f>'Upload Sheet Pull'!M441</f>
        <v>0</v>
      </c>
      <c r="L439" s="39">
        <f>'Upload Sheet Pull'!N441</f>
        <v>0</v>
      </c>
      <c r="M439" s="39">
        <f>'Upload Sheet Pull'!O441</f>
        <v>0</v>
      </c>
      <c r="N439" s="39">
        <f>'Upload Sheet Pull'!P441</f>
        <v>0</v>
      </c>
      <c r="O439" s="39">
        <f>'Upload Sheet Pull'!Q441</f>
        <v>0</v>
      </c>
      <c r="P439" s="39">
        <f>'Upload Sheet Pull'!R441</f>
        <v>0</v>
      </c>
      <c r="Q439" s="39">
        <f>'Upload Sheet Pull'!S441</f>
        <v>0</v>
      </c>
      <c r="R439" s="39">
        <f>'Upload Sheet Pull'!T441</f>
        <v>0</v>
      </c>
      <c r="S439" s="39">
        <f>'Upload Sheet Pull'!U441</f>
        <v>0</v>
      </c>
      <c r="T439" s="39">
        <f t="shared" si="11"/>
        <v>0</v>
      </c>
    </row>
    <row r="440" spans="1:20" x14ac:dyDescent="0.4">
      <c r="A440" t="str">
        <f>'Upload Sheet Pull'!A442</f>
        <v>Budget</v>
      </c>
      <c r="B440" t="str">
        <f>'Upload Sheet Pull'!B442</f>
        <v>7064-000000</v>
      </c>
      <c r="C440">
        <f>'Upload Sheet Pull'!C442</f>
        <v>963</v>
      </c>
      <c r="D440" t="str">
        <f>'Upload Sheet Pull'!D442</f>
        <v>035</v>
      </c>
      <c r="F440" t="str">
        <f>IF('Upload Sheet Pull'!E442="","",'Upload Sheet Pull'!E442)</f>
        <v/>
      </c>
      <c r="H440" s="39">
        <f>'Upload Sheet Pull'!J442</f>
        <v>0</v>
      </c>
      <c r="I440" s="39">
        <f>'Upload Sheet Pull'!K442</f>
        <v>0</v>
      </c>
      <c r="J440" s="39">
        <f>'Upload Sheet Pull'!L442</f>
        <v>0</v>
      </c>
      <c r="K440" s="39">
        <f>'Upload Sheet Pull'!M442</f>
        <v>0</v>
      </c>
      <c r="L440" s="39">
        <f>'Upload Sheet Pull'!N442</f>
        <v>0</v>
      </c>
      <c r="M440" s="39">
        <f>'Upload Sheet Pull'!O442</f>
        <v>0</v>
      </c>
      <c r="N440" s="39">
        <f>'Upload Sheet Pull'!P442</f>
        <v>0</v>
      </c>
      <c r="O440" s="39">
        <f>'Upload Sheet Pull'!Q442</f>
        <v>0</v>
      </c>
      <c r="P440" s="39">
        <f>'Upload Sheet Pull'!R442</f>
        <v>0</v>
      </c>
      <c r="Q440" s="39">
        <f>'Upload Sheet Pull'!S442</f>
        <v>0</v>
      </c>
      <c r="R440" s="39">
        <f>'Upload Sheet Pull'!T442</f>
        <v>0</v>
      </c>
      <c r="S440" s="39">
        <f>'Upload Sheet Pull'!U442</f>
        <v>0</v>
      </c>
      <c r="T440" s="39">
        <f t="shared" si="11"/>
        <v>0</v>
      </c>
    </row>
    <row r="441" spans="1:20" x14ac:dyDescent="0.4">
      <c r="A441" t="str">
        <f>'Upload Sheet Pull'!A443</f>
        <v>Budget</v>
      </c>
      <c r="B441" t="str">
        <f>'Upload Sheet Pull'!B443</f>
        <v>7066-000000</v>
      </c>
      <c r="C441">
        <f>'Upload Sheet Pull'!C443</f>
        <v>963</v>
      </c>
      <c r="D441" t="str">
        <f>'Upload Sheet Pull'!D443</f>
        <v>035</v>
      </c>
      <c r="F441" t="str">
        <f>IF('Upload Sheet Pull'!E443="","",'Upload Sheet Pull'!E443)</f>
        <v/>
      </c>
      <c r="H441" s="39">
        <f>'Upload Sheet Pull'!J443</f>
        <v>0</v>
      </c>
      <c r="I441" s="39">
        <f>'Upload Sheet Pull'!K443</f>
        <v>0</v>
      </c>
      <c r="J441" s="39">
        <f>'Upload Sheet Pull'!L443</f>
        <v>0</v>
      </c>
      <c r="K441" s="39">
        <f>'Upload Sheet Pull'!M443</f>
        <v>0</v>
      </c>
      <c r="L441" s="39">
        <f>'Upload Sheet Pull'!N443</f>
        <v>0</v>
      </c>
      <c r="M441" s="39">
        <f>'Upload Sheet Pull'!O443</f>
        <v>0</v>
      </c>
      <c r="N441" s="39">
        <f>'Upload Sheet Pull'!P443</f>
        <v>0</v>
      </c>
      <c r="O441" s="39">
        <f>'Upload Sheet Pull'!Q443</f>
        <v>0</v>
      </c>
      <c r="P441" s="39">
        <f>'Upload Sheet Pull'!R443</f>
        <v>0</v>
      </c>
      <c r="Q441" s="39">
        <f>'Upload Sheet Pull'!S443</f>
        <v>0</v>
      </c>
      <c r="R441" s="39">
        <f>'Upload Sheet Pull'!T443</f>
        <v>0</v>
      </c>
      <c r="S441" s="39">
        <f>'Upload Sheet Pull'!U443</f>
        <v>0</v>
      </c>
      <c r="T441" s="39">
        <f t="shared" si="11"/>
        <v>0</v>
      </c>
    </row>
    <row r="442" spans="1:20" x14ac:dyDescent="0.4">
      <c r="A442" t="str">
        <f>'Upload Sheet Pull'!A444</f>
        <v>Budget</v>
      </c>
      <c r="B442" t="str">
        <f>'Upload Sheet Pull'!B444</f>
        <v>7068-000000</v>
      </c>
      <c r="C442">
        <f>'Upload Sheet Pull'!C444</f>
        <v>963</v>
      </c>
      <c r="D442" t="str">
        <f>'Upload Sheet Pull'!D444</f>
        <v>035</v>
      </c>
      <c r="F442" t="str">
        <f>IF('Upload Sheet Pull'!E444="","",'Upload Sheet Pull'!E444)</f>
        <v/>
      </c>
      <c r="H442" s="39">
        <f>'Upload Sheet Pull'!J444</f>
        <v>0</v>
      </c>
      <c r="I442" s="39">
        <f>'Upload Sheet Pull'!K444</f>
        <v>0</v>
      </c>
      <c r="J442" s="39">
        <f>'Upload Sheet Pull'!L444</f>
        <v>0</v>
      </c>
      <c r="K442" s="39">
        <f>'Upload Sheet Pull'!M444</f>
        <v>0</v>
      </c>
      <c r="L442" s="39">
        <f>'Upload Sheet Pull'!N444</f>
        <v>0</v>
      </c>
      <c r="M442" s="39">
        <f>'Upload Sheet Pull'!O444</f>
        <v>0</v>
      </c>
      <c r="N442" s="39">
        <f>'Upload Sheet Pull'!P444</f>
        <v>0</v>
      </c>
      <c r="O442" s="39">
        <f>'Upload Sheet Pull'!Q444</f>
        <v>0</v>
      </c>
      <c r="P442" s="39">
        <f>'Upload Sheet Pull'!R444</f>
        <v>0</v>
      </c>
      <c r="Q442" s="39">
        <f>'Upload Sheet Pull'!S444</f>
        <v>0</v>
      </c>
      <c r="R442" s="39">
        <f>'Upload Sheet Pull'!T444</f>
        <v>0</v>
      </c>
      <c r="S442" s="39">
        <f>'Upload Sheet Pull'!U444</f>
        <v>0</v>
      </c>
      <c r="T442" s="39">
        <f t="shared" si="11"/>
        <v>0</v>
      </c>
    </row>
    <row r="443" spans="1:20" x14ac:dyDescent="0.4">
      <c r="A443" t="str">
        <f>'Upload Sheet Pull'!A445</f>
        <v>Budget</v>
      </c>
      <c r="B443" t="str">
        <f>'Upload Sheet Pull'!B445</f>
        <v>7072-000000</v>
      </c>
      <c r="C443">
        <f>'Upload Sheet Pull'!C445</f>
        <v>963</v>
      </c>
      <c r="D443" t="str">
        <f>'Upload Sheet Pull'!D445</f>
        <v>035</v>
      </c>
      <c r="F443" t="str">
        <f>IF('Upload Sheet Pull'!E445="","",'Upload Sheet Pull'!E445)</f>
        <v/>
      </c>
      <c r="H443" s="39">
        <f>'Upload Sheet Pull'!J445</f>
        <v>0</v>
      </c>
      <c r="I443" s="39">
        <f>'Upload Sheet Pull'!K445</f>
        <v>0</v>
      </c>
      <c r="J443" s="39">
        <f>'Upload Sheet Pull'!L445</f>
        <v>0</v>
      </c>
      <c r="K443" s="39">
        <f>'Upload Sheet Pull'!M445</f>
        <v>0</v>
      </c>
      <c r="L443" s="39">
        <f>'Upload Sheet Pull'!N445</f>
        <v>0</v>
      </c>
      <c r="M443" s="39">
        <f>'Upload Sheet Pull'!O445</f>
        <v>0</v>
      </c>
      <c r="N443" s="39">
        <f>'Upload Sheet Pull'!P445</f>
        <v>0</v>
      </c>
      <c r="O443" s="39">
        <f>'Upload Sheet Pull'!Q445</f>
        <v>0</v>
      </c>
      <c r="P443" s="39">
        <f>'Upload Sheet Pull'!R445</f>
        <v>0</v>
      </c>
      <c r="Q443" s="39">
        <f>'Upload Sheet Pull'!S445</f>
        <v>0</v>
      </c>
      <c r="R443" s="39">
        <f>'Upload Sheet Pull'!T445</f>
        <v>0</v>
      </c>
      <c r="S443" s="39">
        <f>'Upload Sheet Pull'!U445</f>
        <v>0</v>
      </c>
      <c r="T443" s="39">
        <f t="shared" ref="T443" si="18">SUM(H443:S443)</f>
        <v>0</v>
      </c>
    </row>
    <row r="444" spans="1:20" x14ac:dyDescent="0.4">
      <c r="A444" t="str">
        <f>'Upload Sheet Pull'!A446</f>
        <v>Budget</v>
      </c>
      <c r="B444" t="str">
        <f>'Upload Sheet Pull'!B446</f>
        <v>7058-000000</v>
      </c>
      <c r="C444">
        <f>'Upload Sheet Pull'!C446</f>
        <v>970</v>
      </c>
      <c r="D444" t="str">
        <f>'Upload Sheet Pull'!D446</f>
        <v>035</v>
      </c>
      <c r="F444" t="str">
        <f>IF('Upload Sheet Pull'!E446="","",'Upload Sheet Pull'!E446)</f>
        <v/>
      </c>
      <c r="H444" s="39">
        <f>'Upload Sheet Pull'!J446</f>
        <v>0</v>
      </c>
      <c r="I444" s="39">
        <f>'Upload Sheet Pull'!K446</f>
        <v>730</v>
      </c>
      <c r="J444" s="39">
        <f>'Upload Sheet Pull'!L446</f>
        <v>0</v>
      </c>
      <c r="K444" s="39">
        <f>'Upload Sheet Pull'!M446</f>
        <v>0</v>
      </c>
      <c r="L444" s="39">
        <f>'Upload Sheet Pull'!N446</f>
        <v>0</v>
      </c>
      <c r="M444" s="39">
        <f>'Upload Sheet Pull'!O446</f>
        <v>0</v>
      </c>
      <c r="N444" s="39">
        <f>'Upload Sheet Pull'!P446</f>
        <v>750</v>
      </c>
      <c r="O444" s="39">
        <f>'Upload Sheet Pull'!Q446</f>
        <v>0</v>
      </c>
      <c r="P444" s="39">
        <f>'Upload Sheet Pull'!R446</f>
        <v>0</v>
      </c>
      <c r="Q444" s="39">
        <f>'Upload Sheet Pull'!S446</f>
        <v>0</v>
      </c>
      <c r="R444" s="39">
        <f>'Upload Sheet Pull'!T446</f>
        <v>0</v>
      </c>
      <c r="S444" s="39">
        <f>'Upload Sheet Pull'!U446</f>
        <v>0</v>
      </c>
      <c r="T444" s="39">
        <f t="shared" si="11"/>
        <v>1480</v>
      </c>
    </row>
    <row r="445" spans="1:20" x14ac:dyDescent="0.4">
      <c r="A445" t="str">
        <f>'Upload Sheet Pull'!A447</f>
        <v>Budget</v>
      </c>
      <c r="B445" t="str">
        <f>'Upload Sheet Pull'!B447</f>
        <v>7058-000000</v>
      </c>
      <c r="C445">
        <f>'Upload Sheet Pull'!C447</f>
        <v>971</v>
      </c>
      <c r="D445" t="str">
        <f>'Upload Sheet Pull'!D447</f>
        <v>035</v>
      </c>
      <c r="F445" t="str">
        <f>IF('Upload Sheet Pull'!E447="","",'Upload Sheet Pull'!E447)</f>
        <v/>
      </c>
      <c r="H445" s="39">
        <f>'Upload Sheet Pull'!J447</f>
        <v>0</v>
      </c>
      <c r="I445" s="39">
        <f>'Upload Sheet Pull'!K447</f>
        <v>730</v>
      </c>
      <c r="J445" s="39">
        <f>'Upload Sheet Pull'!L447</f>
        <v>0</v>
      </c>
      <c r="K445" s="39">
        <f>'Upload Sheet Pull'!M447</f>
        <v>0</v>
      </c>
      <c r="L445" s="39">
        <f>'Upload Sheet Pull'!N447</f>
        <v>0</v>
      </c>
      <c r="M445" s="39">
        <f>'Upload Sheet Pull'!O447</f>
        <v>0</v>
      </c>
      <c r="N445" s="39">
        <f>'Upload Sheet Pull'!P447</f>
        <v>750</v>
      </c>
      <c r="O445" s="39">
        <f>'Upload Sheet Pull'!Q447</f>
        <v>0</v>
      </c>
      <c r="P445" s="39">
        <f>'Upload Sheet Pull'!R447</f>
        <v>0</v>
      </c>
      <c r="Q445" s="39">
        <f>'Upload Sheet Pull'!S447</f>
        <v>0</v>
      </c>
      <c r="R445" s="39">
        <f>'Upload Sheet Pull'!T447</f>
        <v>0</v>
      </c>
      <c r="S445" s="39">
        <f>'Upload Sheet Pull'!U447</f>
        <v>0</v>
      </c>
      <c r="T445" s="39">
        <f t="shared" si="11"/>
        <v>1480</v>
      </c>
    </row>
    <row r="446" spans="1:20" x14ac:dyDescent="0.4">
      <c r="A446" t="str">
        <f>'Upload Sheet Pull'!A448</f>
        <v>Budget</v>
      </c>
      <c r="B446" t="str">
        <f>'Upload Sheet Pull'!B448</f>
        <v>7058-000000</v>
      </c>
      <c r="C446">
        <f>'Upload Sheet Pull'!C448</f>
        <v>972</v>
      </c>
      <c r="D446" t="str">
        <f>'Upload Sheet Pull'!D448</f>
        <v>035</v>
      </c>
      <c r="F446" t="str">
        <f>IF('Upload Sheet Pull'!E448="","",'Upload Sheet Pull'!E448)</f>
        <v/>
      </c>
      <c r="H446" s="39">
        <f>'Upload Sheet Pull'!J448</f>
        <v>0</v>
      </c>
      <c r="I446" s="39">
        <f>'Upload Sheet Pull'!K448</f>
        <v>730</v>
      </c>
      <c r="J446" s="39">
        <f>'Upload Sheet Pull'!L448</f>
        <v>0</v>
      </c>
      <c r="K446" s="39">
        <f>'Upload Sheet Pull'!M448</f>
        <v>0</v>
      </c>
      <c r="L446" s="39">
        <f>'Upload Sheet Pull'!N448</f>
        <v>0</v>
      </c>
      <c r="M446" s="39">
        <f>'Upload Sheet Pull'!O448</f>
        <v>0</v>
      </c>
      <c r="N446" s="39">
        <f>'Upload Sheet Pull'!P448</f>
        <v>750</v>
      </c>
      <c r="O446" s="39">
        <f>'Upload Sheet Pull'!Q448</f>
        <v>0</v>
      </c>
      <c r="P446" s="39">
        <f>'Upload Sheet Pull'!R448</f>
        <v>0</v>
      </c>
      <c r="Q446" s="39">
        <f>'Upload Sheet Pull'!S448</f>
        <v>0</v>
      </c>
      <c r="R446" s="39">
        <f>'Upload Sheet Pull'!T448</f>
        <v>0</v>
      </c>
      <c r="S446" s="39">
        <f>'Upload Sheet Pull'!U448</f>
        <v>0</v>
      </c>
      <c r="T446" s="39">
        <f t="shared" si="11"/>
        <v>1480</v>
      </c>
    </row>
    <row r="447" spans="1:20" x14ac:dyDescent="0.4">
      <c r="A447" t="str">
        <f>'Upload Sheet Pull'!A449</f>
        <v>Budget</v>
      </c>
      <c r="B447" t="str">
        <f>'Upload Sheet Pull'!B449</f>
        <v>7058-000000</v>
      </c>
      <c r="C447">
        <f>'Upload Sheet Pull'!C449</f>
        <v>973</v>
      </c>
      <c r="D447" t="str">
        <f>'Upload Sheet Pull'!D449</f>
        <v>035</v>
      </c>
      <c r="F447" t="str">
        <f>IF('Upload Sheet Pull'!E449="","",'Upload Sheet Pull'!E449)</f>
        <v/>
      </c>
      <c r="H447" s="39">
        <f>'Upload Sheet Pull'!J449</f>
        <v>0</v>
      </c>
      <c r="I447" s="39">
        <f>'Upload Sheet Pull'!K449</f>
        <v>0</v>
      </c>
      <c r="J447" s="39">
        <f>'Upload Sheet Pull'!L449</f>
        <v>0</v>
      </c>
      <c r="K447" s="39">
        <f>'Upload Sheet Pull'!M449</f>
        <v>0</v>
      </c>
      <c r="L447" s="39">
        <f>'Upload Sheet Pull'!N449</f>
        <v>0</v>
      </c>
      <c r="M447" s="39">
        <f>'Upload Sheet Pull'!O449</f>
        <v>0</v>
      </c>
      <c r="N447" s="39">
        <f>'Upload Sheet Pull'!P449</f>
        <v>0</v>
      </c>
      <c r="O447" s="39">
        <f>'Upload Sheet Pull'!Q449</f>
        <v>0</v>
      </c>
      <c r="P447" s="39">
        <f>'Upload Sheet Pull'!R449</f>
        <v>0</v>
      </c>
      <c r="Q447" s="39">
        <f>'Upload Sheet Pull'!S449</f>
        <v>0</v>
      </c>
      <c r="R447" s="39">
        <f>'Upload Sheet Pull'!T449</f>
        <v>0</v>
      </c>
      <c r="S447" s="39">
        <f>'Upload Sheet Pull'!U449</f>
        <v>0</v>
      </c>
      <c r="T447" s="39">
        <f t="shared" si="11"/>
        <v>0</v>
      </c>
    </row>
    <row r="448" spans="1:20" x14ac:dyDescent="0.4">
      <c r="A448" t="str">
        <f>'Upload Sheet Pull'!A450</f>
        <v>Budget</v>
      </c>
      <c r="B448" t="str">
        <f>'Upload Sheet Pull'!B450</f>
        <v>7058-000000</v>
      </c>
      <c r="C448">
        <f>'Upload Sheet Pull'!C450</f>
        <v>974</v>
      </c>
      <c r="D448" t="str">
        <f>'Upload Sheet Pull'!D450</f>
        <v>035</v>
      </c>
      <c r="F448" t="str">
        <f>IF('Upload Sheet Pull'!E450="","",'Upload Sheet Pull'!E450)</f>
        <v/>
      </c>
      <c r="H448" s="39">
        <f>'Upload Sheet Pull'!J450</f>
        <v>0</v>
      </c>
      <c r="I448" s="39">
        <f>'Upload Sheet Pull'!K450</f>
        <v>0</v>
      </c>
      <c r="J448" s="39">
        <f>'Upload Sheet Pull'!L450</f>
        <v>0</v>
      </c>
      <c r="K448" s="39">
        <f>'Upload Sheet Pull'!M450</f>
        <v>0</v>
      </c>
      <c r="L448" s="39">
        <f>'Upload Sheet Pull'!N450</f>
        <v>0</v>
      </c>
      <c r="M448" s="39">
        <f>'Upload Sheet Pull'!O450</f>
        <v>0</v>
      </c>
      <c r="N448" s="39">
        <f>'Upload Sheet Pull'!P450</f>
        <v>0</v>
      </c>
      <c r="O448" s="39">
        <f>'Upload Sheet Pull'!Q450</f>
        <v>0</v>
      </c>
      <c r="P448" s="39">
        <f>'Upload Sheet Pull'!R450</f>
        <v>0</v>
      </c>
      <c r="Q448" s="39">
        <f>'Upload Sheet Pull'!S450</f>
        <v>0</v>
      </c>
      <c r="R448" s="39">
        <f>'Upload Sheet Pull'!T450</f>
        <v>0</v>
      </c>
      <c r="S448" s="39">
        <f>'Upload Sheet Pull'!U450</f>
        <v>0</v>
      </c>
      <c r="T448" s="39">
        <f t="shared" si="11"/>
        <v>0</v>
      </c>
    </row>
    <row r="449" spans="1:20" x14ac:dyDescent="0.4">
      <c r="A449" t="str">
        <f>'Upload Sheet Pull'!A451</f>
        <v>Budget</v>
      </c>
      <c r="B449" t="str">
        <f>'Upload Sheet Pull'!B451</f>
        <v>7058-000000</v>
      </c>
      <c r="C449">
        <f>'Upload Sheet Pull'!C451</f>
        <v>975</v>
      </c>
      <c r="D449" t="str">
        <f>'Upload Sheet Pull'!D451</f>
        <v>035</v>
      </c>
      <c r="F449" t="str">
        <f>IF('Upload Sheet Pull'!E451="","",'Upload Sheet Pull'!E451)</f>
        <v/>
      </c>
      <c r="H449" s="39">
        <f>'Upload Sheet Pull'!J451</f>
        <v>0</v>
      </c>
      <c r="I449" s="39">
        <f>'Upload Sheet Pull'!K451</f>
        <v>0</v>
      </c>
      <c r="J449" s="39">
        <f>'Upload Sheet Pull'!L451</f>
        <v>0</v>
      </c>
      <c r="K449" s="39">
        <f>'Upload Sheet Pull'!M451</f>
        <v>0</v>
      </c>
      <c r="L449" s="39">
        <f>'Upload Sheet Pull'!N451</f>
        <v>0</v>
      </c>
      <c r="M449" s="39">
        <f>'Upload Sheet Pull'!O451</f>
        <v>0</v>
      </c>
      <c r="N449" s="39">
        <f>'Upload Sheet Pull'!P451</f>
        <v>0</v>
      </c>
      <c r="O449" s="39">
        <f>'Upload Sheet Pull'!Q451</f>
        <v>0</v>
      </c>
      <c r="P449" s="39">
        <f>'Upload Sheet Pull'!R451</f>
        <v>0</v>
      </c>
      <c r="Q449" s="39">
        <f>'Upload Sheet Pull'!S451</f>
        <v>0</v>
      </c>
      <c r="R449" s="39">
        <f>'Upload Sheet Pull'!T451</f>
        <v>0</v>
      </c>
      <c r="S449" s="39">
        <f>'Upload Sheet Pull'!U451</f>
        <v>0</v>
      </c>
      <c r="T449" s="39">
        <f t="shared" si="11"/>
        <v>0</v>
      </c>
    </row>
    <row r="450" spans="1:20" x14ac:dyDescent="0.4">
      <c r="A450" t="str">
        <f>'Upload Sheet Pull'!A452</f>
        <v>Budget</v>
      </c>
      <c r="B450" t="str">
        <f>'Upload Sheet Pull'!B452</f>
        <v>7058-000000</v>
      </c>
      <c r="C450">
        <f>'Upload Sheet Pull'!C452</f>
        <v>976</v>
      </c>
      <c r="D450" t="str">
        <f>'Upload Sheet Pull'!D452</f>
        <v>035</v>
      </c>
      <c r="F450" t="str">
        <f>IF('Upload Sheet Pull'!E452="","",'Upload Sheet Pull'!E452)</f>
        <v/>
      </c>
      <c r="H450" s="39">
        <f>'Upload Sheet Pull'!J452</f>
        <v>0</v>
      </c>
      <c r="I450" s="39">
        <f>'Upload Sheet Pull'!K452</f>
        <v>0</v>
      </c>
      <c r="J450" s="39">
        <f>'Upload Sheet Pull'!L452</f>
        <v>0</v>
      </c>
      <c r="K450" s="39">
        <f>'Upload Sheet Pull'!M452</f>
        <v>0</v>
      </c>
      <c r="L450" s="39">
        <f>'Upload Sheet Pull'!N452</f>
        <v>0</v>
      </c>
      <c r="M450" s="39">
        <f>'Upload Sheet Pull'!O452</f>
        <v>0</v>
      </c>
      <c r="N450" s="39">
        <f>'Upload Sheet Pull'!P452</f>
        <v>0</v>
      </c>
      <c r="O450" s="39">
        <f>'Upload Sheet Pull'!Q452</f>
        <v>0</v>
      </c>
      <c r="P450" s="39">
        <f>'Upload Sheet Pull'!R452</f>
        <v>0</v>
      </c>
      <c r="Q450" s="39">
        <f>'Upload Sheet Pull'!S452</f>
        <v>0</v>
      </c>
      <c r="R450" s="39">
        <f>'Upload Sheet Pull'!T452</f>
        <v>0</v>
      </c>
      <c r="S450" s="39">
        <f>'Upload Sheet Pull'!U452</f>
        <v>0</v>
      </c>
      <c r="T450" s="39">
        <f t="shared" si="11"/>
        <v>0</v>
      </c>
    </row>
    <row r="451" spans="1:20" x14ac:dyDescent="0.4">
      <c r="A451" t="str">
        <f>'Upload Sheet Pull'!A453</f>
        <v>Budget</v>
      </c>
      <c r="B451" t="str">
        <f>'Upload Sheet Pull'!B453</f>
        <v>7058-000000</v>
      </c>
      <c r="C451">
        <f>'Upload Sheet Pull'!C453</f>
        <v>977</v>
      </c>
      <c r="D451" t="str">
        <f>'Upload Sheet Pull'!D453</f>
        <v>035</v>
      </c>
      <c r="F451" t="str">
        <f>IF('Upload Sheet Pull'!E453="","",'Upload Sheet Pull'!E453)</f>
        <v/>
      </c>
      <c r="H451" s="39">
        <f>'Upload Sheet Pull'!J453</f>
        <v>0</v>
      </c>
      <c r="I451" s="39">
        <f>'Upload Sheet Pull'!K453</f>
        <v>0</v>
      </c>
      <c r="J451" s="39">
        <f>'Upload Sheet Pull'!L453</f>
        <v>0</v>
      </c>
      <c r="K451" s="39">
        <f>'Upload Sheet Pull'!M453</f>
        <v>0</v>
      </c>
      <c r="L451" s="39">
        <f>'Upload Sheet Pull'!N453</f>
        <v>0</v>
      </c>
      <c r="M451" s="39">
        <f>'Upload Sheet Pull'!O453</f>
        <v>0</v>
      </c>
      <c r="N451" s="39">
        <f>'Upload Sheet Pull'!P453</f>
        <v>0</v>
      </c>
      <c r="O451" s="39">
        <f>'Upload Sheet Pull'!Q453</f>
        <v>0</v>
      </c>
      <c r="P451" s="39">
        <f>'Upload Sheet Pull'!R453</f>
        <v>0</v>
      </c>
      <c r="Q451" s="39">
        <f>'Upload Sheet Pull'!S453</f>
        <v>0</v>
      </c>
      <c r="R451" s="39">
        <f>'Upload Sheet Pull'!T453</f>
        <v>0</v>
      </c>
      <c r="S451" s="39">
        <f>'Upload Sheet Pull'!U453</f>
        <v>0</v>
      </c>
      <c r="T451" s="39">
        <f t="shared" si="11"/>
        <v>0</v>
      </c>
    </row>
    <row r="452" spans="1:20" x14ac:dyDescent="0.4">
      <c r="A452" t="str">
        <f>'Upload Sheet Pull'!A454</f>
        <v>Budget</v>
      </c>
      <c r="B452" t="str">
        <f>'Upload Sheet Pull'!B454</f>
        <v>7058-000000</v>
      </c>
      <c r="C452">
        <f>'Upload Sheet Pull'!C454</f>
        <v>978</v>
      </c>
      <c r="D452" t="str">
        <f>'Upload Sheet Pull'!D454</f>
        <v>035</v>
      </c>
      <c r="F452" t="str">
        <f>IF('Upload Sheet Pull'!E454="","",'Upload Sheet Pull'!E454)</f>
        <v/>
      </c>
      <c r="H452" s="39">
        <f>'Upload Sheet Pull'!J454</f>
        <v>0</v>
      </c>
      <c r="I452" s="39">
        <f>'Upload Sheet Pull'!K454</f>
        <v>0</v>
      </c>
      <c r="J452" s="39">
        <f>'Upload Sheet Pull'!L454</f>
        <v>0</v>
      </c>
      <c r="K452" s="39">
        <f>'Upload Sheet Pull'!M454</f>
        <v>0</v>
      </c>
      <c r="L452" s="39">
        <f>'Upload Sheet Pull'!N454</f>
        <v>0</v>
      </c>
      <c r="M452" s="39">
        <f>'Upload Sheet Pull'!O454</f>
        <v>0</v>
      </c>
      <c r="N452" s="39">
        <f>'Upload Sheet Pull'!P454</f>
        <v>0</v>
      </c>
      <c r="O452" s="39">
        <f>'Upload Sheet Pull'!Q454</f>
        <v>0</v>
      </c>
      <c r="P452" s="39">
        <f>'Upload Sheet Pull'!R454</f>
        <v>0</v>
      </c>
      <c r="Q452" s="39">
        <f>'Upload Sheet Pull'!S454</f>
        <v>0</v>
      </c>
      <c r="R452" s="39">
        <f>'Upload Sheet Pull'!T454</f>
        <v>0</v>
      </c>
      <c r="S452" s="39">
        <f>'Upload Sheet Pull'!U454</f>
        <v>0</v>
      </c>
      <c r="T452" s="39">
        <f t="shared" si="11"/>
        <v>0</v>
      </c>
    </row>
    <row r="453" spans="1:20" x14ac:dyDescent="0.4">
      <c r="A453" t="str">
        <f>'Upload Sheet Pull'!A455</f>
        <v>Budget</v>
      </c>
      <c r="B453" t="str">
        <f>'Upload Sheet Pull'!B455</f>
        <v>7058-000000</v>
      </c>
      <c r="C453">
        <f>'Upload Sheet Pull'!C455</f>
        <v>979</v>
      </c>
      <c r="D453" t="str">
        <f>'Upload Sheet Pull'!D455</f>
        <v>035</v>
      </c>
      <c r="F453" t="str">
        <f>IF('Upload Sheet Pull'!E455="","",'Upload Sheet Pull'!E455)</f>
        <v/>
      </c>
      <c r="H453" s="39">
        <f>'Upload Sheet Pull'!J455</f>
        <v>0</v>
      </c>
      <c r="I453" s="39">
        <f>'Upload Sheet Pull'!K455</f>
        <v>0</v>
      </c>
      <c r="J453" s="39">
        <f>'Upload Sheet Pull'!L455</f>
        <v>0</v>
      </c>
      <c r="K453" s="39">
        <f>'Upload Sheet Pull'!M455</f>
        <v>0</v>
      </c>
      <c r="L453" s="39">
        <f>'Upload Sheet Pull'!N455</f>
        <v>0</v>
      </c>
      <c r="M453" s="39">
        <f>'Upload Sheet Pull'!O455</f>
        <v>0</v>
      </c>
      <c r="N453" s="39">
        <f>'Upload Sheet Pull'!P455</f>
        <v>0</v>
      </c>
      <c r="O453" s="39">
        <f>'Upload Sheet Pull'!Q455</f>
        <v>0</v>
      </c>
      <c r="P453" s="39">
        <f>'Upload Sheet Pull'!R455</f>
        <v>0</v>
      </c>
      <c r="Q453" s="39">
        <f>'Upload Sheet Pull'!S455</f>
        <v>0</v>
      </c>
      <c r="R453" s="39">
        <f>'Upload Sheet Pull'!T455</f>
        <v>0</v>
      </c>
      <c r="S453" s="39">
        <f>'Upload Sheet Pull'!U455</f>
        <v>0</v>
      </c>
      <c r="T453" s="39">
        <f>SUM(H453:S453)</f>
        <v>0</v>
      </c>
    </row>
    <row r="454" spans="1:20" x14ac:dyDescent="0.4">
      <c r="A454" t="str">
        <f>'Upload Sheet Pull'!A456</f>
        <v>Budget</v>
      </c>
      <c r="B454" t="str">
        <f>'Upload Sheet Pull'!B456</f>
        <v>7058-000000</v>
      </c>
      <c r="C454">
        <f>'Upload Sheet Pull'!C456</f>
        <v>980</v>
      </c>
      <c r="D454" t="str">
        <f>'Upload Sheet Pull'!D456</f>
        <v>035</v>
      </c>
      <c r="F454" t="str">
        <f>IF('Upload Sheet Pull'!E456="","",'Upload Sheet Pull'!E456)</f>
        <v/>
      </c>
      <c r="H454" s="39">
        <f>'Upload Sheet Pull'!J456</f>
        <v>0</v>
      </c>
      <c r="I454" s="39">
        <f>'Upload Sheet Pull'!K456</f>
        <v>0</v>
      </c>
      <c r="J454" s="39">
        <f>'Upload Sheet Pull'!L456</f>
        <v>0</v>
      </c>
      <c r="K454" s="39">
        <f>'Upload Sheet Pull'!M456</f>
        <v>0</v>
      </c>
      <c r="L454" s="39">
        <f>'Upload Sheet Pull'!N456</f>
        <v>0</v>
      </c>
      <c r="M454" s="39">
        <f>'Upload Sheet Pull'!O456</f>
        <v>0</v>
      </c>
      <c r="N454" s="39">
        <f>'Upload Sheet Pull'!P456</f>
        <v>0</v>
      </c>
      <c r="O454" s="39">
        <f>'Upload Sheet Pull'!Q456</f>
        <v>0</v>
      </c>
      <c r="P454" s="39">
        <f>'Upload Sheet Pull'!R456</f>
        <v>0</v>
      </c>
      <c r="Q454" s="39">
        <f>'Upload Sheet Pull'!S456</f>
        <v>0</v>
      </c>
      <c r="R454" s="39">
        <f>'Upload Sheet Pull'!T456</f>
        <v>0</v>
      </c>
      <c r="S454" s="39">
        <f>'Upload Sheet Pull'!U456</f>
        <v>0</v>
      </c>
      <c r="T454" s="39">
        <f t="shared" si="11"/>
        <v>0</v>
      </c>
    </row>
    <row r="455" spans="1:20" x14ac:dyDescent="0.4">
      <c r="A455" t="str">
        <f>'Upload Sheet Pull'!A457</f>
        <v>Budget</v>
      </c>
      <c r="B455" t="str">
        <f>'Upload Sheet Pull'!B457</f>
        <v>7058-000000</v>
      </c>
      <c r="C455">
        <f>'Upload Sheet Pull'!C457</f>
        <v>981</v>
      </c>
      <c r="D455" t="str">
        <f>'Upload Sheet Pull'!D457</f>
        <v>035</v>
      </c>
      <c r="F455" t="str">
        <f>IF('Upload Sheet Pull'!E457="","",'Upload Sheet Pull'!E457)</f>
        <v/>
      </c>
      <c r="H455" s="39">
        <f>'Upload Sheet Pull'!J457</f>
        <v>0</v>
      </c>
      <c r="I455" s="39">
        <f>'Upload Sheet Pull'!K457</f>
        <v>0</v>
      </c>
      <c r="J455" s="39">
        <f>'Upload Sheet Pull'!L457</f>
        <v>0</v>
      </c>
      <c r="K455" s="39">
        <f>'Upload Sheet Pull'!M457</f>
        <v>0</v>
      </c>
      <c r="L455" s="39">
        <f>'Upload Sheet Pull'!N457</f>
        <v>0</v>
      </c>
      <c r="M455" s="39">
        <f>'Upload Sheet Pull'!O457</f>
        <v>0</v>
      </c>
      <c r="N455" s="39">
        <f>'Upload Sheet Pull'!P457</f>
        <v>0</v>
      </c>
      <c r="O455" s="39">
        <f>'Upload Sheet Pull'!Q457</f>
        <v>0</v>
      </c>
      <c r="P455" s="39">
        <f>'Upload Sheet Pull'!R457</f>
        <v>0</v>
      </c>
      <c r="Q455" s="39">
        <f>'Upload Sheet Pull'!S457</f>
        <v>0</v>
      </c>
      <c r="R455" s="39">
        <f>'Upload Sheet Pull'!T457</f>
        <v>0</v>
      </c>
      <c r="S455" s="39">
        <f>'Upload Sheet Pull'!U457</f>
        <v>0</v>
      </c>
      <c r="T455" s="39">
        <f t="shared" si="11"/>
        <v>0</v>
      </c>
    </row>
    <row r="456" spans="1:20" x14ac:dyDescent="0.4">
      <c r="A456" t="str">
        <f>'Upload Sheet Pull'!A458</f>
        <v>Budget</v>
      </c>
      <c r="B456" t="str">
        <f>'Upload Sheet Pull'!B458</f>
        <v>7058-000000</v>
      </c>
      <c r="C456">
        <f>'Upload Sheet Pull'!C458</f>
        <v>982</v>
      </c>
      <c r="D456" t="str">
        <f>'Upload Sheet Pull'!D458</f>
        <v>035</v>
      </c>
      <c r="F456" t="str">
        <f>IF('Upload Sheet Pull'!E458="","",'Upload Sheet Pull'!E458)</f>
        <v/>
      </c>
      <c r="H456" s="39">
        <f>'Upload Sheet Pull'!J458</f>
        <v>0</v>
      </c>
      <c r="I456" s="39">
        <f>'Upload Sheet Pull'!K458</f>
        <v>0</v>
      </c>
      <c r="J456" s="39">
        <f>'Upload Sheet Pull'!L458</f>
        <v>0</v>
      </c>
      <c r="K456" s="39">
        <f>'Upload Sheet Pull'!M458</f>
        <v>0</v>
      </c>
      <c r="L456" s="39">
        <f>'Upload Sheet Pull'!N458</f>
        <v>0</v>
      </c>
      <c r="M456" s="39">
        <f>'Upload Sheet Pull'!O458</f>
        <v>0</v>
      </c>
      <c r="N456" s="39">
        <f>'Upload Sheet Pull'!P458</f>
        <v>0</v>
      </c>
      <c r="O456" s="39">
        <f>'Upload Sheet Pull'!Q458</f>
        <v>0</v>
      </c>
      <c r="P456" s="39">
        <f>'Upload Sheet Pull'!R458</f>
        <v>0</v>
      </c>
      <c r="Q456" s="39">
        <f>'Upload Sheet Pull'!S458</f>
        <v>0</v>
      </c>
      <c r="R456" s="39">
        <f>'Upload Sheet Pull'!T458</f>
        <v>0</v>
      </c>
      <c r="S456" s="39">
        <f>'Upload Sheet Pull'!U458</f>
        <v>0</v>
      </c>
      <c r="T456" s="39">
        <f t="shared" ref="T456" si="19">SUM(H456:S456)</f>
        <v>0</v>
      </c>
    </row>
    <row r="457" spans="1:20" x14ac:dyDescent="0.4">
      <c r="A457" t="str">
        <f>'Upload Sheet Pull'!A459</f>
        <v>Budget</v>
      </c>
      <c r="B457" t="str">
        <f>'Upload Sheet Pull'!B459</f>
        <v>7092-000000</v>
      </c>
      <c r="C457">
        <f>'Upload Sheet Pull'!C459</f>
        <v>999</v>
      </c>
      <c r="D457" t="str">
        <f>'Upload Sheet Pull'!D459</f>
        <v>035</v>
      </c>
      <c r="H457" s="39">
        <f>'Upload Sheet Pull'!J459</f>
        <v>139.66</v>
      </c>
      <c r="I457" s="39">
        <f>'Upload Sheet Pull'!K459</f>
        <v>139.66</v>
      </c>
      <c r="J457" s="39">
        <f>'Upload Sheet Pull'!L459</f>
        <v>139.66</v>
      </c>
      <c r="K457" s="39">
        <f>'Upload Sheet Pull'!M459</f>
        <v>139.66</v>
      </c>
      <c r="L457" s="39">
        <f>'Upload Sheet Pull'!N459</f>
        <v>139.66</v>
      </c>
      <c r="M457" s="39">
        <f>'Upload Sheet Pull'!O459</f>
        <v>139.66</v>
      </c>
      <c r="N457" s="39">
        <f>'Upload Sheet Pull'!P459</f>
        <v>139.66</v>
      </c>
      <c r="O457" s="39">
        <f>'Upload Sheet Pull'!Q459</f>
        <v>139.66</v>
      </c>
      <c r="P457" s="39">
        <f>'Upload Sheet Pull'!R459</f>
        <v>139.66</v>
      </c>
      <c r="Q457" s="39">
        <f>'Upload Sheet Pull'!S459</f>
        <v>139.66</v>
      </c>
      <c r="R457" s="39">
        <f>'Upload Sheet Pull'!T459</f>
        <v>139.66</v>
      </c>
      <c r="S457" s="39">
        <f>'Upload Sheet Pull'!U459</f>
        <v>139.66</v>
      </c>
      <c r="T457" s="39">
        <f t="shared" si="11"/>
        <v>1675.9200000000003</v>
      </c>
    </row>
  </sheetData>
  <sheetProtection algorithmName="SHA-512" hashValue="+S9ZRiEaCJUzF/2Ua37yFVdW0C78+hpIoECdVBgTuYlCYTYcKNxvNmDCyMchCZiyo/AOdBmYC3jTSxfvglFlaw==" saltValue="60lLAc5ke+kjsGlyhWL03g==" spinCount="100000" sheet="1" objects="1" scenarios="1"/>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T63"/>
  <sheetViews>
    <sheetView zoomScaleNormal="100" zoomScaleSheetLayoutView="115" workbookViewId="0">
      <selection activeCell="B5" sqref="B5:K5"/>
    </sheetView>
  </sheetViews>
  <sheetFormatPr defaultColWidth="9.1640625" defaultRowHeight="12.3" x14ac:dyDescent="0.4"/>
  <cols>
    <col min="1" max="1" width="2.44140625" style="30" customWidth="1"/>
    <col min="2" max="3" width="9.1640625" style="13"/>
    <col min="4" max="4" width="6.5546875" style="13" customWidth="1"/>
    <col min="5" max="5" width="9.5546875" style="13" customWidth="1"/>
    <col min="6" max="6" width="19.83203125" style="13" customWidth="1"/>
    <col min="7" max="7" width="7" style="13" customWidth="1"/>
    <col min="8" max="8" width="19" style="13" customWidth="1"/>
    <col min="9" max="9" width="9.44140625" style="13" customWidth="1"/>
    <col min="10" max="10" width="14.5546875" style="12" customWidth="1"/>
    <col min="11" max="11" width="1.5546875" style="8" customWidth="1"/>
    <col min="12" max="12" width="5.71875" style="13" customWidth="1"/>
    <col min="13" max="16384" width="9.1640625" style="8"/>
  </cols>
  <sheetData>
    <row r="1" spans="1:14" x14ac:dyDescent="0.4">
      <c r="A1" s="8"/>
      <c r="B1" s="8"/>
      <c r="C1" s="8"/>
      <c r="D1" s="11"/>
      <c r="E1" s="4"/>
      <c r="F1" s="4" t="s">
        <v>0</v>
      </c>
      <c r="G1" s="4"/>
      <c r="H1" s="5"/>
      <c r="I1" s="6"/>
      <c r="K1" s="6"/>
      <c r="L1" s="6"/>
      <c r="M1" s="6"/>
      <c r="N1" s="7" t="s">
        <v>174</v>
      </c>
    </row>
    <row r="2" spans="1:14" x14ac:dyDescent="0.4">
      <c r="A2" s="8"/>
      <c r="B2" s="8"/>
      <c r="C2" s="8"/>
      <c r="D2" s="11"/>
      <c r="E2" s="4"/>
      <c r="F2" s="4" t="s">
        <v>1</v>
      </c>
      <c r="G2" s="4"/>
      <c r="H2" s="8"/>
      <c r="I2" s="10" t="s">
        <v>349</v>
      </c>
      <c r="J2" s="7">
        <f>Summary!B1</f>
        <v>35</v>
      </c>
      <c r="K2" s="6"/>
      <c r="L2" s="6"/>
    </row>
    <row r="3" spans="1:14" x14ac:dyDescent="0.4">
      <c r="A3" s="8"/>
      <c r="B3" s="8"/>
      <c r="C3" s="8"/>
      <c r="D3" s="11"/>
      <c r="E3" s="4"/>
      <c r="F3" s="4" t="str">
        <f>Summary!B3</f>
        <v>2025-2026</v>
      </c>
      <c r="G3" s="4"/>
      <c r="H3" s="5"/>
      <c r="I3" s="7"/>
      <c r="L3" s="8"/>
      <c r="N3" s="9"/>
    </row>
    <row r="4" spans="1:14" ht="9" customHeight="1" thickBot="1" x14ac:dyDescent="0.45">
      <c r="A4" s="8"/>
      <c r="B4" s="8"/>
      <c r="C4" s="8"/>
      <c r="D4" s="11"/>
      <c r="E4" s="4"/>
      <c r="G4" s="8"/>
      <c r="H4" s="10"/>
      <c r="I4" s="4"/>
      <c r="L4" s="8"/>
      <c r="N4" s="9"/>
    </row>
    <row r="5" spans="1:14" ht="56.25" customHeight="1" x14ac:dyDescent="0.4">
      <c r="A5" s="14"/>
      <c r="B5" s="267" t="s">
        <v>594</v>
      </c>
      <c r="C5" s="268"/>
      <c r="D5" s="268"/>
      <c r="E5" s="268"/>
      <c r="F5" s="268"/>
      <c r="G5" s="268"/>
      <c r="H5" s="268"/>
      <c r="I5" s="268"/>
      <c r="J5" s="268"/>
      <c r="K5" s="269"/>
      <c r="L5" s="8"/>
    </row>
    <row r="6" spans="1:14" ht="13.5" customHeight="1" thickBot="1" x14ac:dyDescent="0.45">
      <c r="A6" s="15"/>
      <c r="B6" s="270" t="s">
        <v>595</v>
      </c>
      <c r="C6" s="271"/>
      <c r="D6" s="271"/>
      <c r="E6" s="271"/>
      <c r="F6" s="271"/>
      <c r="G6" s="271"/>
      <c r="H6" s="271"/>
      <c r="I6" s="271"/>
      <c r="J6" s="271"/>
      <c r="K6" s="272"/>
      <c r="L6" s="8"/>
    </row>
    <row r="7" spans="1:14" ht="6.75" customHeight="1" x14ac:dyDescent="0.4">
      <c r="A7" s="15"/>
      <c r="B7" s="16"/>
      <c r="C7" s="16"/>
      <c r="D7" s="16"/>
      <c r="E7" s="16"/>
      <c r="F7" s="16"/>
      <c r="G7" s="16"/>
      <c r="H7" s="16"/>
      <c r="I7" s="16"/>
      <c r="J7" s="16"/>
      <c r="L7" s="8"/>
    </row>
    <row r="8" spans="1:14" ht="15" x14ac:dyDescent="0.85">
      <c r="A8" s="14"/>
      <c r="J8" s="17" t="s">
        <v>189</v>
      </c>
    </row>
    <row r="9" spans="1:14" ht="12.6" thickBot="1" x14ac:dyDescent="0.45">
      <c r="A9" s="18"/>
      <c r="B9" s="19" t="s">
        <v>176</v>
      </c>
      <c r="C9" s="20"/>
      <c r="D9" s="20"/>
      <c r="E9" s="20"/>
      <c r="F9" s="20"/>
      <c r="G9" s="20"/>
      <c r="H9" s="20"/>
      <c r="I9" s="21" t="s">
        <v>174</v>
      </c>
      <c r="J9" s="22">
        <f>Summary!N7</f>
        <v>33517.519999999997</v>
      </c>
      <c r="L9" s="8"/>
    </row>
    <row r="10" spans="1:14" ht="67.5" customHeight="1" thickBot="1" x14ac:dyDescent="0.45">
      <c r="A10" s="23"/>
      <c r="B10" s="264" t="str">
        <f>'Membership Dues Allocation '!C12</f>
        <v>Per email.   We are focused on retention and growth of members and clubs</v>
      </c>
      <c r="C10" s="265"/>
      <c r="D10" s="265"/>
      <c r="E10" s="265"/>
      <c r="F10" s="265"/>
      <c r="G10" s="265"/>
      <c r="H10" s="265"/>
      <c r="I10" s="265"/>
      <c r="J10" s="266"/>
    </row>
    <row r="11" spans="1:14" ht="7.5" customHeight="1" x14ac:dyDescent="0.4">
      <c r="A11" s="23"/>
      <c r="B11" s="20"/>
      <c r="C11" s="20"/>
      <c r="D11" s="20"/>
      <c r="E11" s="20"/>
      <c r="F11" s="20"/>
      <c r="G11" s="20"/>
      <c r="H11" s="20"/>
      <c r="I11" s="20"/>
      <c r="J11" s="24"/>
    </row>
    <row r="12" spans="1:14" ht="12.6" thickBot="1" x14ac:dyDescent="0.45">
      <c r="A12" s="18"/>
      <c r="B12" s="19" t="s">
        <v>114</v>
      </c>
      <c r="C12" s="20"/>
      <c r="D12" s="20"/>
      <c r="E12" s="20"/>
      <c r="F12" s="20"/>
      <c r="G12" s="20"/>
      <c r="H12" s="20"/>
      <c r="I12" s="19" t="s">
        <v>174</v>
      </c>
      <c r="J12" s="25">
        <f>Summary!N8-Summary!N17</f>
        <v>0</v>
      </c>
      <c r="L12" s="8"/>
    </row>
    <row r="13" spans="1:14" ht="134.25" customHeight="1" thickBot="1" x14ac:dyDescent="0.45">
      <c r="A13" s="23"/>
      <c r="B13" s="264" t="str">
        <f>Conferences!C48</f>
        <v xml:space="preserve">Our conference will be a net zero event; this year we are researching non-traditional (not expensive hotel) spaces to bring the cost to attendees down; we also have a few people who are interested in fundraising to offset costs further. </v>
      </c>
      <c r="C13" s="265"/>
      <c r="D13" s="265"/>
      <c r="E13" s="265"/>
      <c r="F13" s="265"/>
      <c r="G13" s="265"/>
      <c r="H13" s="265"/>
      <c r="I13" s="265"/>
      <c r="J13" s="266"/>
      <c r="M13" s="8" t="s">
        <v>174</v>
      </c>
    </row>
    <row r="14" spans="1:14" ht="7.5" customHeight="1" x14ac:dyDescent="0.4">
      <c r="A14" s="23"/>
      <c r="B14" s="20"/>
      <c r="C14" s="20"/>
      <c r="D14" s="20"/>
      <c r="E14" s="20"/>
      <c r="F14" s="20"/>
      <c r="G14" s="20"/>
      <c r="H14" s="20"/>
      <c r="I14" s="20"/>
      <c r="J14" s="24"/>
    </row>
    <row r="15" spans="1:14" ht="12.6" thickBot="1" x14ac:dyDescent="0.45">
      <c r="A15" s="18"/>
      <c r="B15" s="19" t="s">
        <v>512</v>
      </c>
      <c r="C15" s="20"/>
      <c r="D15" s="20"/>
      <c r="E15" s="20"/>
      <c r="F15" s="20"/>
      <c r="G15" s="20"/>
      <c r="H15" s="20"/>
      <c r="I15" s="19" t="s">
        <v>174</v>
      </c>
      <c r="J15" s="25">
        <f>Summary!N9-Summary!N18</f>
        <v>0</v>
      </c>
      <c r="L15" s="8"/>
    </row>
    <row r="16" spans="1:14" ht="126" customHeight="1" thickBot="1" x14ac:dyDescent="0.45">
      <c r="A16" s="23"/>
      <c r="B16" s="264" t="str">
        <f>'Oct-Nov Event'!C48</f>
        <v>Our November In Person TLI event will be net zero with a strong preference toward free space.  Meals will be independent of the event.</v>
      </c>
      <c r="C16" s="265"/>
      <c r="D16" s="265"/>
      <c r="E16" s="265"/>
      <c r="F16" s="265"/>
      <c r="G16" s="265"/>
      <c r="H16" s="265"/>
      <c r="I16" s="265"/>
      <c r="J16" s="266"/>
      <c r="M16" s="8" t="s">
        <v>174</v>
      </c>
    </row>
    <row r="17" spans="1:20" ht="19.5" customHeight="1" x14ac:dyDescent="0.4">
      <c r="A17" s="23"/>
      <c r="B17" s="59"/>
      <c r="C17" s="59"/>
      <c r="D17" s="59"/>
      <c r="E17" s="59"/>
      <c r="F17" s="59"/>
      <c r="G17" s="59"/>
      <c r="H17" s="59"/>
      <c r="I17" s="59"/>
      <c r="J17" s="59"/>
    </row>
    <row r="18" spans="1:20" ht="12.6" thickBot="1" x14ac:dyDescent="0.45">
      <c r="A18" s="18"/>
      <c r="B18" s="19" t="s">
        <v>121</v>
      </c>
      <c r="C18" s="20"/>
      <c r="D18" s="20"/>
      <c r="E18" s="20"/>
      <c r="F18" s="20"/>
      <c r="G18" s="20"/>
      <c r="H18" s="20"/>
      <c r="I18" s="19" t="s">
        <v>174</v>
      </c>
      <c r="J18" s="25">
        <f>Summary!N10-Summary!N19</f>
        <v>0</v>
      </c>
      <c r="L18" s="8"/>
    </row>
    <row r="19" spans="1:20" ht="69" customHeight="1" thickBot="1" x14ac:dyDescent="0.45">
      <c r="A19" s="23"/>
      <c r="B19" s="264" t="str">
        <f>Fundraising!C41</f>
        <v>We do not fundraise independently of our net zero conference.</v>
      </c>
      <c r="C19" s="265"/>
      <c r="D19" s="265"/>
      <c r="E19" s="265"/>
      <c r="F19" s="265"/>
      <c r="G19" s="265"/>
      <c r="H19" s="265"/>
      <c r="I19" s="265"/>
      <c r="J19" s="266"/>
      <c r="L19" s="14"/>
    </row>
    <row r="20" spans="1:20" ht="7.5" customHeight="1" x14ac:dyDescent="0.4">
      <c r="A20" s="23"/>
      <c r="B20" s="26"/>
      <c r="C20" s="20"/>
      <c r="D20" s="20"/>
      <c r="E20" s="20"/>
      <c r="F20" s="20"/>
      <c r="G20" s="20"/>
      <c r="H20" s="20"/>
      <c r="I20" s="20"/>
      <c r="J20" s="24"/>
    </row>
    <row r="21" spans="1:20" ht="7.5" customHeight="1" x14ac:dyDescent="0.4">
      <c r="A21" s="23"/>
      <c r="B21" s="20"/>
      <c r="C21" s="20"/>
      <c r="D21" s="20"/>
      <c r="E21" s="20"/>
      <c r="F21" s="20"/>
      <c r="G21" s="20"/>
      <c r="H21" s="20"/>
      <c r="I21" s="20"/>
      <c r="J21" s="24"/>
    </row>
    <row r="22" spans="1:20" ht="12.6" thickBot="1" x14ac:dyDescent="0.45">
      <c r="A22" s="18"/>
      <c r="B22" s="19" t="s">
        <v>122</v>
      </c>
      <c r="C22" s="20"/>
      <c r="D22" s="20"/>
      <c r="E22" s="20"/>
      <c r="F22" s="20"/>
      <c r="G22" s="20"/>
      <c r="H22" s="20"/>
      <c r="I22" s="19" t="s">
        <v>174</v>
      </c>
      <c r="J22" s="25">
        <f>Summary!N12-Summary!N20</f>
        <v>0</v>
      </c>
      <c r="L22" s="8"/>
    </row>
    <row r="23" spans="1:20" ht="78" customHeight="1" thickBot="1" x14ac:dyDescent="0.45">
      <c r="A23" s="23"/>
      <c r="B23" s="264" t="str">
        <f>'District Store'!C17</f>
        <v>We do not offer a district store.</v>
      </c>
      <c r="C23" s="265"/>
      <c r="D23" s="265"/>
      <c r="E23" s="265"/>
      <c r="F23" s="265"/>
      <c r="G23" s="265"/>
      <c r="H23" s="265"/>
      <c r="I23" s="265"/>
      <c r="J23" s="266"/>
      <c r="L23" s="14"/>
    </row>
    <row r="24" spans="1:20" ht="7.5" customHeight="1" x14ac:dyDescent="0.4">
      <c r="A24" s="23"/>
      <c r="B24" s="26"/>
      <c r="C24" s="20"/>
      <c r="D24" s="20"/>
      <c r="E24" s="20"/>
      <c r="F24" s="20"/>
      <c r="G24" s="20"/>
      <c r="H24" s="20"/>
      <c r="I24" s="20"/>
      <c r="J24" s="24"/>
      <c r="L24" s="27"/>
      <c r="M24" s="27"/>
      <c r="N24" s="27"/>
      <c r="O24" s="27"/>
      <c r="P24" s="27"/>
      <c r="Q24" s="27"/>
      <c r="R24" s="27"/>
      <c r="S24" s="27"/>
      <c r="T24" s="27"/>
    </row>
    <row r="25" spans="1:20" ht="7.5" customHeight="1" x14ac:dyDescent="0.4">
      <c r="A25" s="14"/>
      <c r="J25" s="28"/>
    </row>
    <row r="26" spans="1:20" ht="12.6" thickBot="1" x14ac:dyDescent="0.45">
      <c r="B26" s="19" t="s">
        <v>185</v>
      </c>
      <c r="C26" s="20"/>
      <c r="D26" s="20"/>
      <c r="E26" s="20"/>
      <c r="F26" s="20"/>
      <c r="G26" s="20"/>
      <c r="H26" s="20"/>
      <c r="I26" s="20"/>
      <c r="J26" s="19">
        <f>Summary!N11-Summary!N25</f>
        <v>-4711.3999999999996</v>
      </c>
    </row>
    <row r="27" spans="1:20" ht="160.5" customHeight="1" thickBot="1" x14ac:dyDescent="0.45">
      <c r="B27" s="264" t="str">
        <f>'Education and Training'!C92</f>
        <v>$1000 Distinguished club incentives
$1260 Incoming DEC name tags &amp; recognition
$1800 DEC recognition and incentives
$800 Education materials for club officers</v>
      </c>
      <c r="C27" s="265"/>
      <c r="D27" s="265"/>
      <c r="E27" s="265"/>
      <c r="F27" s="265"/>
      <c r="G27" s="265"/>
      <c r="H27" s="265"/>
      <c r="I27" s="265"/>
      <c r="J27" s="266"/>
    </row>
    <row r="28" spans="1:20" ht="9.75" customHeight="1" x14ac:dyDescent="0.4">
      <c r="A28" s="198"/>
      <c r="B28" s="59"/>
      <c r="C28" s="59"/>
      <c r="D28" s="59"/>
      <c r="E28" s="59"/>
      <c r="F28" s="59"/>
      <c r="G28" s="59"/>
      <c r="H28" s="59"/>
      <c r="I28" s="59"/>
      <c r="J28" s="59"/>
      <c r="K28" s="199"/>
      <c r="L28" s="200"/>
      <c r="M28" s="199"/>
      <c r="N28" s="199"/>
      <c r="O28" s="199"/>
    </row>
    <row r="29" spans="1:20" ht="12.75" customHeight="1" x14ac:dyDescent="0.4">
      <c r="A29" s="198"/>
      <c r="B29" s="59"/>
      <c r="C29" s="59"/>
      <c r="D29" s="59"/>
      <c r="E29" s="59"/>
      <c r="F29" s="59"/>
      <c r="G29" s="59"/>
      <c r="H29" s="59"/>
      <c r="I29" s="59"/>
      <c r="J29" s="59"/>
      <c r="K29" s="199"/>
      <c r="L29" s="200"/>
      <c r="M29" s="199"/>
      <c r="N29" s="199"/>
      <c r="O29" s="199"/>
    </row>
    <row r="30" spans="1:20" ht="12.6" thickBot="1" x14ac:dyDescent="0.45">
      <c r="A30" s="29" t="s">
        <v>174</v>
      </c>
      <c r="B30" s="19" t="s">
        <v>347</v>
      </c>
      <c r="C30" s="20"/>
      <c r="D30" s="20"/>
      <c r="E30" s="20"/>
      <c r="F30" s="20"/>
      <c r="G30" s="20"/>
      <c r="H30" s="20"/>
      <c r="I30" s="20"/>
      <c r="J30" s="19">
        <f>-Summary!N21</f>
        <v>-2050</v>
      </c>
    </row>
    <row r="31" spans="1:20" ht="87.75" customHeight="1" thickBot="1" x14ac:dyDescent="0.45">
      <c r="B31" s="264" t="str">
        <f>'Marketing Outside Toastmasters'!C28</f>
        <v>$1080 LinkedIn Sales Navigator connecting and tracking contacts
$150 SHRM Advertising
$400 Club incentives for guests and sharing information about new clubs
$150 Other Marketing Opportunities</v>
      </c>
      <c r="C31" s="265"/>
      <c r="D31" s="265"/>
      <c r="E31" s="265"/>
      <c r="F31" s="265"/>
      <c r="G31" s="265"/>
      <c r="H31" s="265"/>
      <c r="I31" s="265"/>
      <c r="J31" s="266"/>
    </row>
    <row r="32" spans="1:20" ht="7.5" customHeight="1" x14ac:dyDescent="0.4">
      <c r="B32" s="20"/>
      <c r="C32" s="20"/>
      <c r="D32" s="20"/>
      <c r="E32" s="20"/>
      <c r="F32" s="20"/>
      <c r="G32" s="20"/>
      <c r="H32" s="20"/>
      <c r="I32" s="20"/>
      <c r="J32" s="20"/>
    </row>
    <row r="33" spans="2:10" ht="12.6" thickBot="1" x14ac:dyDescent="0.45">
      <c r="B33" s="19" t="s">
        <v>334</v>
      </c>
      <c r="C33" s="20"/>
      <c r="D33" s="20"/>
      <c r="E33" s="20"/>
      <c r="F33" s="20"/>
      <c r="G33" s="20"/>
      <c r="H33" s="20"/>
      <c r="I33" s="20"/>
      <c r="J33" s="19">
        <f>-Summary!N23</f>
        <v>-5000</v>
      </c>
    </row>
    <row r="34" spans="2:10" ht="136.5" customHeight="1" thickBot="1" x14ac:dyDescent="0.45">
      <c r="B34" s="264" t="str">
        <f>'Club Growth'!C93</f>
        <v>$1000 Building New Clubs - 10 new club banners @$100
$300 - Supplies
$360 - Club Growth mailings
$600  Other club growth incentives
$1740 Membership growth incentives
$1000 Membership retention incentives</v>
      </c>
      <c r="C34" s="265"/>
      <c r="D34" s="265"/>
      <c r="E34" s="265"/>
      <c r="F34" s="265"/>
      <c r="G34" s="265"/>
      <c r="H34" s="265"/>
      <c r="I34" s="265"/>
      <c r="J34" s="266"/>
    </row>
    <row r="35" spans="2:10" ht="7.5" customHeight="1" x14ac:dyDescent="0.4">
      <c r="B35" s="20"/>
      <c r="C35" s="20"/>
      <c r="D35" s="20"/>
      <c r="E35" s="20"/>
      <c r="F35" s="20"/>
      <c r="G35" s="20"/>
      <c r="H35" s="20"/>
      <c r="I35" s="20"/>
      <c r="J35" s="20"/>
    </row>
    <row r="36" spans="2:10" ht="12.6" thickBot="1" x14ac:dyDescent="0.45">
      <c r="B36" s="19" t="s">
        <v>348</v>
      </c>
      <c r="C36" s="20"/>
      <c r="D36" s="20"/>
      <c r="E36" s="20"/>
      <c r="F36" s="20"/>
      <c r="G36" s="20"/>
      <c r="H36" s="20"/>
      <c r="I36" s="20"/>
      <c r="J36" s="19">
        <f>-Summary!N24</f>
        <v>-2933</v>
      </c>
    </row>
    <row r="37" spans="2:10" ht="85.5" customHeight="1" thickBot="1" x14ac:dyDescent="0.45">
      <c r="B37" s="264" t="str">
        <f>'Public Relations'!C33</f>
        <v>$50 per month - Mail Chimp - (Weekly News and other email campaigns) $600
$60 per month District Meetup (two accounts) $720
$100 per month - Other advertising $1200
$300 - Media contact lists and other PR research
$213 - Materials for distribution
$1100 PR announcements, press releases</v>
      </c>
      <c r="C37" s="265"/>
      <c r="D37" s="265"/>
      <c r="E37" s="265"/>
      <c r="F37" s="265"/>
      <c r="G37" s="265"/>
      <c r="H37" s="265"/>
      <c r="I37" s="265"/>
      <c r="J37" s="266"/>
    </row>
    <row r="38" spans="2:10" ht="7.5" customHeight="1" x14ac:dyDescent="0.4">
      <c r="B38" s="20"/>
      <c r="C38" s="20"/>
      <c r="D38" s="20"/>
      <c r="E38" s="20"/>
      <c r="F38" s="20"/>
      <c r="G38" s="20"/>
      <c r="H38" s="20"/>
      <c r="I38" s="20"/>
      <c r="J38" s="20"/>
    </row>
    <row r="39" spans="2:10" ht="12.6" thickBot="1" x14ac:dyDescent="0.45">
      <c r="B39" s="19" t="s">
        <v>187</v>
      </c>
      <c r="C39" s="20"/>
      <c r="D39" s="20"/>
      <c r="E39" s="20"/>
      <c r="F39" s="20"/>
      <c r="G39" s="20"/>
      <c r="H39" s="20"/>
      <c r="I39" s="20"/>
      <c r="J39" s="19">
        <f>-Summary!N27</f>
        <v>-2300</v>
      </c>
    </row>
    <row r="40" spans="2:10" ht="77.25" customHeight="1" thickBot="1" x14ac:dyDescent="0.45">
      <c r="B40" s="264" t="str">
        <f>Administration!C40</f>
        <v>$100 - Voting platform and business meeting expenses
$100 web site expenses
$900 District Zoom licenses
$1200 - Postage to distribute awards and recognition</v>
      </c>
      <c r="C40" s="265"/>
      <c r="D40" s="265"/>
      <c r="E40" s="265"/>
      <c r="F40" s="265"/>
      <c r="G40" s="265"/>
      <c r="H40" s="265"/>
      <c r="I40" s="265"/>
      <c r="J40" s="266"/>
    </row>
    <row r="41" spans="2:10" ht="7.5" customHeight="1" x14ac:dyDescent="0.4">
      <c r="B41" s="20"/>
      <c r="C41" s="20"/>
      <c r="D41" s="20"/>
      <c r="E41" s="20"/>
      <c r="F41" s="20"/>
      <c r="G41" s="20"/>
      <c r="H41" s="20"/>
      <c r="I41" s="20"/>
      <c r="J41" s="20"/>
    </row>
    <row r="42" spans="2:10" ht="12.6" thickBot="1" x14ac:dyDescent="0.45">
      <c r="B42" s="19" t="s">
        <v>336</v>
      </c>
      <c r="C42" s="20"/>
      <c r="D42" s="20"/>
      <c r="E42" s="20"/>
      <c r="F42" s="20"/>
      <c r="G42" s="20"/>
      <c r="H42" s="20"/>
      <c r="I42" s="20"/>
      <c r="J42" s="19">
        <f>-Summary!N22</f>
        <v>-4555</v>
      </c>
    </row>
    <row r="43" spans="2:10" ht="130.5" customHeight="1" thickBot="1" x14ac:dyDescent="0.45">
      <c r="B43" s="264" t="str">
        <f>Recognition!C80</f>
        <v>$3900 District and Program Quality incentives
$655 - individual member recognition</v>
      </c>
      <c r="C43" s="265"/>
      <c r="D43" s="265"/>
      <c r="E43" s="265"/>
      <c r="F43" s="265"/>
      <c r="G43" s="265"/>
      <c r="H43" s="265"/>
      <c r="I43" s="265"/>
      <c r="J43" s="266"/>
    </row>
    <row r="44" spans="2:10" ht="7.5" customHeight="1" x14ac:dyDescent="0.4">
      <c r="B44" s="20"/>
      <c r="C44" s="20"/>
      <c r="D44" s="20"/>
      <c r="E44" s="20"/>
      <c r="F44" s="20"/>
      <c r="G44" s="20"/>
      <c r="H44" s="20"/>
      <c r="I44" s="20"/>
      <c r="J44" s="20"/>
    </row>
    <row r="45" spans="2:10" ht="7.5" customHeight="1" x14ac:dyDescent="0.4">
      <c r="B45" s="20"/>
      <c r="C45" s="20"/>
      <c r="D45" s="20"/>
      <c r="E45" s="20"/>
      <c r="F45" s="20"/>
      <c r="G45" s="20"/>
      <c r="H45" s="20"/>
      <c r="I45" s="20"/>
      <c r="J45" s="20"/>
    </row>
    <row r="46" spans="2:10" ht="12.6" thickBot="1" x14ac:dyDescent="0.45">
      <c r="B46" s="19" t="s">
        <v>186</v>
      </c>
      <c r="C46" s="20"/>
      <c r="D46" s="20"/>
      <c r="E46" s="20"/>
      <c r="F46" s="20"/>
      <c r="G46" s="20"/>
      <c r="H46" s="20"/>
      <c r="I46" s="20"/>
      <c r="J46" s="19">
        <f>Summary!N13-Summary!N26</f>
        <v>-1620</v>
      </c>
    </row>
    <row r="47" spans="2:10" ht="77.25" customHeight="1" thickBot="1" x14ac:dyDescent="0.45">
      <c r="B47" s="264" t="str">
        <f>'Speech Contest'!C60</f>
        <v>Other than District-provided trophies, contests are expected to be net zero.  Free locations are strongly encouraged, pot-luck and donated refreshments are the norm.  2 Contests
$900 Area Contests - 4 Trophies per area x 17 Areas = 68 Trophies @ $13 per Trophy
$300 Division Contests - 4 Trophies per Division x 4 Divisions = 16 Trophies @ $19 per Trophy 
Certificates/stationery estimated at  $12 per contest                                            
$180 District Contests - 4 Trophies @ $30 per Trophy = $100; $80 Certificates, other expenses, etc.</v>
      </c>
      <c r="C47" s="265"/>
      <c r="D47" s="265"/>
      <c r="E47" s="265"/>
      <c r="F47" s="265"/>
      <c r="G47" s="265"/>
      <c r="H47" s="265"/>
      <c r="I47" s="265"/>
      <c r="J47" s="266"/>
    </row>
    <row r="48" spans="2:10" ht="7.5" customHeight="1" x14ac:dyDescent="0.4">
      <c r="B48" s="20"/>
      <c r="C48" s="20"/>
      <c r="D48" s="20"/>
      <c r="E48" s="20"/>
      <c r="F48" s="20"/>
      <c r="G48" s="20"/>
      <c r="H48" s="20"/>
      <c r="I48" s="20"/>
      <c r="J48" s="20"/>
    </row>
    <row r="49" spans="2:10" ht="12.6" thickBot="1" x14ac:dyDescent="0.45">
      <c r="B49" s="19" t="s">
        <v>188</v>
      </c>
      <c r="C49" s="20"/>
      <c r="D49" s="20"/>
      <c r="E49" s="20"/>
      <c r="F49" s="20"/>
      <c r="G49" s="20"/>
      <c r="H49" s="20"/>
      <c r="I49" s="20"/>
      <c r="J49" s="19">
        <f>-Summary!N29</f>
        <v>-1532.0000000000002</v>
      </c>
    </row>
    <row r="50" spans="2:10" ht="114" customHeight="1" thickBot="1" x14ac:dyDescent="0.45">
      <c r="B50" s="264" t="str">
        <f>Travel!C135</f>
        <v>August and January travel largely indicate additional expenses incurred during training.   While we will not hold hybrid monthly DEC meetings, we will be supporting the in person training/networking events throughout the District as well as new club development</v>
      </c>
      <c r="C50" s="265"/>
      <c r="D50" s="265"/>
      <c r="E50" s="265"/>
      <c r="F50" s="265"/>
      <c r="G50" s="265"/>
      <c r="H50" s="265"/>
      <c r="I50" s="265"/>
      <c r="J50" s="266"/>
    </row>
    <row r="51" spans="2:10" ht="12.75" customHeight="1" x14ac:dyDescent="0.4">
      <c r="B51" s="59"/>
      <c r="C51" s="59"/>
      <c r="D51" s="59"/>
      <c r="E51" s="59"/>
      <c r="F51" s="59"/>
      <c r="G51" s="59"/>
      <c r="H51" s="59"/>
      <c r="I51" s="59"/>
      <c r="J51" s="59"/>
    </row>
    <row r="52" spans="2:10" ht="12.6" thickBot="1" x14ac:dyDescent="0.45">
      <c r="B52" s="19" t="s">
        <v>338</v>
      </c>
      <c r="C52" s="20"/>
      <c r="D52" s="20"/>
      <c r="E52" s="20"/>
      <c r="F52" s="20"/>
      <c r="G52" s="20"/>
      <c r="H52" s="20"/>
      <c r="I52" s="20"/>
      <c r="J52" s="19">
        <f>-Summary!N28</f>
        <v>-2700</v>
      </c>
    </row>
    <row r="53" spans="2:10" ht="96.75" customHeight="1" thickBot="1" x14ac:dyDescent="0.45">
      <c r="B53" s="264" t="str">
        <f>'Food and Meals'!C80</f>
        <v>Trio per diem for trio is $50/day in August and January.  Historically DEC food costs were in this category, but rather than having hybrid DEC meetings, we will have in person training and fellowship events with a food option.  Geographically division-based events will bring greater participation.</v>
      </c>
      <c r="C53" s="265"/>
      <c r="D53" s="265"/>
      <c r="E53" s="265"/>
      <c r="F53" s="265"/>
      <c r="G53" s="265"/>
      <c r="H53" s="265"/>
      <c r="I53" s="265"/>
      <c r="J53" s="266"/>
    </row>
    <row r="54" spans="2:10" ht="7.5" customHeight="1" x14ac:dyDescent="0.4">
      <c r="B54" s="20"/>
      <c r="C54" s="20"/>
      <c r="D54" s="20"/>
      <c r="E54" s="20"/>
      <c r="F54" s="20"/>
      <c r="G54" s="20"/>
      <c r="H54" s="20"/>
      <c r="I54" s="20"/>
      <c r="J54" s="20"/>
    </row>
    <row r="55" spans="2:10" ht="12.6" thickBot="1" x14ac:dyDescent="0.45">
      <c r="B55" s="19" t="s">
        <v>337</v>
      </c>
      <c r="C55" s="20"/>
      <c r="D55" s="20"/>
      <c r="E55" s="20"/>
      <c r="F55" s="20"/>
      <c r="G55" s="20"/>
      <c r="H55" s="20"/>
      <c r="I55" s="20"/>
      <c r="J55" s="19">
        <f>-Summary!N30</f>
        <v>-4440</v>
      </c>
    </row>
    <row r="56" spans="2:10" ht="108" customHeight="1" thickBot="1" x14ac:dyDescent="0.45">
      <c r="B56" s="264" t="str">
        <f>Lodging!C67</f>
        <v>District Officer Training is the only lodging expense we cover over the course of a year.  Any lodging incurred by a conference speaker will be part of the net zero cost for that event.</v>
      </c>
      <c r="C56" s="265"/>
      <c r="D56" s="265"/>
      <c r="E56" s="265"/>
      <c r="F56" s="265"/>
      <c r="G56" s="265"/>
      <c r="H56" s="265"/>
      <c r="I56" s="265"/>
      <c r="J56" s="266"/>
    </row>
    <row r="57" spans="2:10" ht="7.5" customHeight="1" x14ac:dyDescent="0.4">
      <c r="B57" s="20"/>
      <c r="C57" s="20"/>
      <c r="D57" s="20"/>
      <c r="E57" s="20"/>
      <c r="F57" s="20"/>
      <c r="G57" s="20"/>
      <c r="H57" s="20"/>
      <c r="I57" s="20"/>
      <c r="J57" s="20"/>
    </row>
    <row r="63" spans="2:10" ht="12.75" customHeight="1" x14ac:dyDescent="0.4"/>
  </sheetData>
  <sheetProtection algorithmName="SHA-512" hashValue="Yn0AWyTUXW04sHNi0jFAjvncqpLHIEaZtTSzcuukFb/Q8WTZ4LzK0oBTKTRzo15u0rzCd82Uihmfeg58x6Vjog==" saltValue="ayIVqIM4FQzCb2X03FmOJQ==" spinCount="100000" sheet="1" objects="1" scenarios="1" formatRows="0"/>
  <mergeCells count="17">
    <mergeCell ref="B16:J16"/>
    <mergeCell ref="B56:J56"/>
    <mergeCell ref="B10:J10"/>
    <mergeCell ref="B40:J40"/>
    <mergeCell ref="B50:J50"/>
    <mergeCell ref="B5:K5"/>
    <mergeCell ref="B6:K6"/>
    <mergeCell ref="B31:J31"/>
    <mergeCell ref="B37:J37"/>
    <mergeCell ref="B53:J53"/>
    <mergeCell ref="B34:J34"/>
    <mergeCell ref="B43:J43"/>
    <mergeCell ref="B47:J47"/>
    <mergeCell ref="B13:J13"/>
    <mergeCell ref="B19:J19"/>
    <mergeCell ref="B23:J23"/>
    <mergeCell ref="B27:J27"/>
  </mergeCells>
  <phoneticPr fontId="3" type="noConversion"/>
  <pageMargins left="0.75" right="0.75" top="1" bottom="1" header="0.5" footer="0.5"/>
  <pageSetup scale="76" fitToHeight="2" orientation="portrait" blackAndWhite="1" r:id="rId1"/>
  <headerFooter alignWithMargins="0"/>
  <rowBreaks count="1" manualBreakCount="1">
    <brk id="29"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28"/>
  <sheetViews>
    <sheetView zoomScale="60" zoomScaleNormal="60" workbookViewId="0">
      <pane xSplit="2" ySplit="6" topLeftCell="C7" activePane="bottomRight" state="frozen"/>
      <selection activeCell="B1" sqref="B1"/>
      <selection pane="topRight" activeCell="B1" sqref="B1"/>
      <selection pane="bottomLeft" activeCell="B1" sqref="B1"/>
      <selection pane="bottomRight" activeCell="C12" sqref="C12:N12"/>
    </sheetView>
  </sheetViews>
  <sheetFormatPr defaultColWidth="9.1640625" defaultRowHeight="17.399999999999999" x14ac:dyDescent="0.55000000000000004"/>
  <cols>
    <col min="1" max="1" width="14" style="3" customWidth="1"/>
    <col min="2" max="2" width="41.83203125" style="3" customWidth="1"/>
    <col min="3" max="15" width="15.44140625" style="3" customWidth="1"/>
    <col min="16" max="17" width="9.1640625" style="3"/>
    <col min="18" max="22" width="9.1640625" style="2"/>
    <col min="23" max="23" width="0" style="2" hidden="1" customWidth="1"/>
    <col min="24" max="26" width="9.1640625" style="2" hidden="1" customWidth="1"/>
    <col min="27" max="27" width="10.83203125" style="2" hidden="1" customWidth="1"/>
    <col min="28" max="28" width="9.44140625" style="2" hidden="1" customWidth="1"/>
    <col min="29" max="29" width="14.83203125" style="2" hidden="1" customWidth="1"/>
    <col min="30" max="31" width="11.27734375" style="2" hidden="1" customWidth="1"/>
    <col min="32" max="32" width="12.27734375" style="2" hidden="1" customWidth="1"/>
    <col min="33" max="33" width="17" style="2" hidden="1" customWidth="1"/>
    <col min="34" max="34" width="19.71875" style="2" hidden="1" customWidth="1"/>
    <col min="35" max="46" width="11" style="2" hidden="1" customWidth="1"/>
    <col min="47" max="49" width="9.1640625" style="2" hidden="1" customWidth="1"/>
    <col min="50" max="50" width="0" style="2" hidden="1" customWidth="1"/>
    <col min="51" max="16384" width="9.1640625" style="2"/>
  </cols>
  <sheetData>
    <row r="1" spans="1:46" ht="17.7" x14ac:dyDescent="0.6">
      <c r="A1" s="60"/>
      <c r="G1" s="65" t="s">
        <v>0</v>
      </c>
      <c r="N1" s="66" t="s">
        <v>2</v>
      </c>
      <c r="O1" s="66">
        <f>Summary!B1</f>
        <v>35</v>
      </c>
    </row>
    <row r="2" spans="1:46" ht="17.7" x14ac:dyDescent="0.6">
      <c r="A2" s="60"/>
      <c r="G2" s="65" t="s">
        <v>1</v>
      </c>
    </row>
    <row r="3" spans="1:46" ht="17.7" x14ac:dyDescent="0.6">
      <c r="G3" s="65" t="str">
        <f>Summary!B3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44.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41" t="s">
        <v>137</v>
      </c>
      <c r="AB6" s="41" t="s">
        <v>138</v>
      </c>
      <c r="AC6" s="41" t="s">
        <v>151</v>
      </c>
      <c r="AD6" s="41" t="s">
        <v>152</v>
      </c>
      <c r="AE6" s="41"/>
      <c r="AF6" s="41" t="s">
        <v>153</v>
      </c>
      <c r="AG6" s="41" t="s">
        <v>155</v>
      </c>
      <c r="AH6" s="41" t="s">
        <v>156</v>
      </c>
      <c r="AI6" s="41" t="s">
        <v>139</v>
      </c>
      <c r="AJ6" s="41" t="s">
        <v>140</v>
      </c>
      <c r="AK6" s="41" t="s">
        <v>141</v>
      </c>
      <c r="AL6" s="41" t="s">
        <v>142</v>
      </c>
      <c r="AM6" s="41" t="s">
        <v>143</v>
      </c>
      <c r="AN6" s="41" t="s">
        <v>144</v>
      </c>
      <c r="AO6" s="41" t="s">
        <v>145</v>
      </c>
      <c r="AP6" s="41" t="s">
        <v>146</v>
      </c>
      <c r="AQ6" s="41" t="s">
        <v>147</v>
      </c>
      <c r="AR6" s="41" t="s">
        <v>148</v>
      </c>
      <c r="AS6" s="41" t="s">
        <v>149</v>
      </c>
      <c r="AT6" s="41" t="s">
        <v>150</v>
      </c>
    </row>
    <row r="7" spans="1:46" ht="18" thickBot="1" x14ac:dyDescent="0.65">
      <c r="A7" s="63">
        <v>6005</v>
      </c>
      <c r="B7" s="62" t="str">
        <f>IF(ISTEXT(VLOOKUP(A7,'Chart of Accounts'!$B$5:$C$50,2,FALSE)),VLOOKUP(A7,'Chart of Accounts'!$B$5:$C$50,2,FALSE),"")</f>
        <v>Membership Dues Allocation</v>
      </c>
      <c r="C7" s="70">
        <v>2491.46</v>
      </c>
      <c r="D7" s="70">
        <v>1502.76</v>
      </c>
      <c r="E7" s="70">
        <v>8489.18</v>
      </c>
      <c r="F7" s="70">
        <v>2271.7199999999998</v>
      </c>
      <c r="G7" s="70">
        <v>770.39</v>
      </c>
      <c r="H7" s="70">
        <v>380</v>
      </c>
      <c r="I7" s="70">
        <v>2338.0500000000002</v>
      </c>
      <c r="J7" s="70">
        <v>2814.71</v>
      </c>
      <c r="K7" s="70">
        <v>7870.23</v>
      </c>
      <c r="L7" s="70">
        <v>2675.64</v>
      </c>
      <c r="M7" s="70">
        <v>886.25</v>
      </c>
      <c r="N7" s="70">
        <v>1027.1300000000001</v>
      </c>
      <c r="O7" s="71">
        <f>SUM(C7:N7)</f>
        <v>33517.519999999997</v>
      </c>
      <c r="AA7" s="2" t="s">
        <v>170</v>
      </c>
      <c r="AB7" s="2" t="str">
        <f>IF(A7="","",A7&amp;"-000000")</f>
        <v>6005-000000</v>
      </c>
      <c r="AC7" s="2">
        <v>100</v>
      </c>
      <c r="AD7" s="2" t="str">
        <f>IF(LEN(O1)=3,O1,IF(LEN(O1)=2,0&amp;O1,IF(LEN(O1)=1,0&amp;0&amp;O1,"ERROR")))</f>
        <v>035</v>
      </c>
      <c r="AG7" s="2">
        <v>110</v>
      </c>
      <c r="AH7" s="2" t="str">
        <f>Summary!$B$2</f>
        <v>USD</v>
      </c>
      <c r="AI7" s="44">
        <f>IF(C7="",0,C7)</f>
        <v>2491.46</v>
      </c>
      <c r="AJ7" s="44">
        <f t="shared" ref="AJ7:AT7" si="0">IF(D7="",0,D7)</f>
        <v>1502.76</v>
      </c>
      <c r="AK7" s="44">
        <f t="shared" si="0"/>
        <v>8489.18</v>
      </c>
      <c r="AL7" s="44">
        <f>IF(F7="",0,F7)</f>
        <v>2271.7199999999998</v>
      </c>
      <c r="AM7" s="44">
        <f>IF(G7="",0,G7)</f>
        <v>770.39</v>
      </c>
      <c r="AN7" s="44">
        <f t="shared" si="0"/>
        <v>380</v>
      </c>
      <c r="AO7" s="44">
        <f t="shared" si="0"/>
        <v>2338.0500000000002</v>
      </c>
      <c r="AP7" s="44">
        <f t="shared" si="0"/>
        <v>2814.71</v>
      </c>
      <c r="AQ7" s="44">
        <f t="shared" si="0"/>
        <v>7870.23</v>
      </c>
      <c r="AR7" s="44">
        <f t="shared" si="0"/>
        <v>2675.64</v>
      </c>
      <c r="AS7" s="44">
        <f t="shared" si="0"/>
        <v>886.25</v>
      </c>
      <c r="AT7" s="44">
        <f t="shared" si="0"/>
        <v>1027.1300000000001</v>
      </c>
    </row>
    <row r="8" spans="1:46" ht="17.7" thickTop="1" x14ac:dyDescent="0.55000000000000004">
      <c r="C8" s="61" t="s">
        <v>229</v>
      </c>
    </row>
    <row r="10" spans="1:46" ht="17.7" x14ac:dyDescent="0.6">
      <c r="C10" s="60" t="s">
        <v>518</v>
      </c>
    </row>
    <row r="11" spans="1:46" ht="60.75" customHeight="1" x14ac:dyDescent="0.55000000000000004">
      <c r="C11" s="288" t="s">
        <v>663</v>
      </c>
      <c r="D11" s="289"/>
      <c r="E11" s="289"/>
      <c r="F11" s="289"/>
      <c r="G11" s="289"/>
      <c r="H11" s="289"/>
      <c r="I11" s="289"/>
      <c r="J11" s="289"/>
      <c r="K11" s="289"/>
      <c r="L11" s="289"/>
      <c r="M11" s="289"/>
      <c r="N11" s="289"/>
    </row>
    <row r="12" spans="1:46" ht="207" customHeight="1" x14ac:dyDescent="0.55000000000000004">
      <c r="C12" s="285" t="s">
        <v>728</v>
      </c>
      <c r="D12" s="286"/>
      <c r="E12" s="286"/>
      <c r="F12" s="286"/>
      <c r="G12" s="286"/>
      <c r="H12" s="286"/>
      <c r="I12" s="286"/>
      <c r="J12" s="286"/>
      <c r="K12" s="286"/>
      <c r="L12" s="286"/>
      <c r="M12" s="286"/>
      <c r="N12" s="287"/>
    </row>
    <row r="13" spans="1:46" ht="17.7" thickBot="1" x14ac:dyDescent="0.6">
      <c r="C13" s="61" t="str">
        <f>IF(C12="","***Please complete the above Narratives for this budget category","")</f>
        <v/>
      </c>
    </row>
    <row r="14" spans="1:46" ht="18" thickBot="1" x14ac:dyDescent="0.65">
      <c r="C14" s="82" t="s">
        <v>529</v>
      </c>
      <c r="D14" s="72"/>
      <c r="E14" s="72"/>
      <c r="F14" s="72"/>
      <c r="G14" s="72"/>
      <c r="H14" s="72"/>
      <c r="I14" s="72"/>
      <c r="J14" s="72"/>
      <c r="K14" s="72"/>
      <c r="L14" s="72"/>
      <c r="M14" s="72"/>
      <c r="N14" s="73"/>
    </row>
    <row r="15" spans="1:46" ht="149.25" customHeight="1" thickBot="1" x14ac:dyDescent="0.6">
      <c r="C15" s="282" t="s">
        <v>599</v>
      </c>
      <c r="D15" s="283"/>
      <c r="E15" s="283"/>
      <c r="F15" s="283"/>
      <c r="G15" s="283"/>
      <c r="H15" s="283"/>
      <c r="I15" s="283"/>
      <c r="J15" s="283"/>
      <c r="K15" s="283"/>
      <c r="L15" s="283"/>
      <c r="M15" s="283"/>
      <c r="N15" s="284"/>
    </row>
    <row r="16" spans="1:46" ht="15.75" customHeight="1" thickBot="1" x14ac:dyDescent="0.6"/>
    <row r="17" spans="3:14" ht="21" customHeight="1" thickBot="1" x14ac:dyDescent="0.6">
      <c r="C17" s="82" t="s">
        <v>517</v>
      </c>
      <c r="D17" s="80"/>
      <c r="E17" s="80"/>
      <c r="F17" s="80"/>
      <c r="G17" s="80"/>
      <c r="H17" s="80"/>
      <c r="I17" s="80"/>
      <c r="J17" s="80"/>
      <c r="K17" s="80"/>
      <c r="L17" s="80"/>
      <c r="M17" s="80"/>
      <c r="N17" s="81"/>
    </row>
    <row r="18" spans="3:14" ht="42" customHeight="1" x14ac:dyDescent="0.55000000000000004">
      <c r="C18" s="276" t="s">
        <v>600</v>
      </c>
      <c r="D18" s="277"/>
      <c r="E18" s="277"/>
      <c r="F18" s="277"/>
      <c r="G18" s="277"/>
      <c r="H18" s="277"/>
      <c r="I18" s="277"/>
      <c r="J18" s="277"/>
      <c r="K18" s="277"/>
      <c r="L18" s="277"/>
      <c r="M18" s="277"/>
      <c r="N18" s="278"/>
    </row>
    <row r="19" spans="3:14" ht="42" customHeight="1" thickBot="1" x14ac:dyDescent="0.6">
      <c r="C19" s="279" t="s">
        <v>601</v>
      </c>
      <c r="D19" s="280"/>
      <c r="E19" s="280"/>
      <c r="F19" s="280"/>
      <c r="G19" s="280"/>
      <c r="H19" s="280"/>
      <c r="I19" s="280"/>
      <c r="J19" s="280"/>
      <c r="K19" s="280"/>
      <c r="L19" s="280"/>
      <c r="M19" s="280"/>
      <c r="N19" s="281"/>
    </row>
    <row r="26" spans="3:14" ht="104.25" customHeight="1" x14ac:dyDescent="0.55000000000000004"/>
    <row r="27" spans="3:14" ht="21.75" customHeight="1" x14ac:dyDescent="0.55000000000000004"/>
    <row r="28" spans="3:14" ht="18" customHeight="1" x14ac:dyDescent="0.55000000000000004"/>
  </sheetData>
  <sheetProtection algorithmName="SHA-512" hashValue="jw8nxj0Ts6Dk6FY07cv2GIo3eW5X1HegqQoOwW1kBTwGp7AFGQO/aRmUwH/72wRB1RSEq8lk2dEBa8rUjqWqeA==" saltValue="hMOp97r+yFHFz5gD67NnwA==" spinCount="100000" sheet="1" objects="1" scenarios="1"/>
  <protectedRanges>
    <protectedRange sqref="C7:N7" name="Range1"/>
  </protectedRanges>
  <mergeCells count="6">
    <mergeCell ref="C5:O5"/>
    <mergeCell ref="C18:N18"/>
    <mergeCell ref="C19:N19"/>
    <mergeCell ref="C15:N15"/>
    <mergeCell ref="C12:N12"/>
    <mergeCell ref="C11:N11"/>
  </mergeCells>
  <phoneticPr fontId="3" type="noConversion"/>
  <conditionalFormatting sqref="C12:N12">
    <cfRule type="cellIs" dxfId="18" priority="1" operator="equal">
      <formula>""</formula>
    </cfRule>
  </conditionalFormatting>
  <dataValidations count="1">
    <dataValidation type="decimal" operator="greaterThanOrEqual" allowBlank="1" showInputMessage="1" showErrorMessage="1" sqref="C7:N7" xr:uid="{00000000-0002-0000-0200-000000000000}">
      <formula1>0</formula1>
    </dataValidation>
  </dataValidations>
  <pageMargins left="0.25" right="0.25" top="0.75" bottom="0.75" header="0.3" footer="0.3"/>
  <pageSetup scale="4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B3D0F-4C7F-4CD2-BC5F-8598A20A5292}">
  <dimension ref="A1:AV21"/>
  <sheetViews>
    <sheetView zoomScale="70" zoomScaleNormal="70" workbookViewId="0">
      <pane ySplit="6" topLeftCell="A7" activePane="bottomLeft" state="frozen"/>
      <selection pane="bottomLeft" activeCell="C9" sqref="C9"/>
    </sheetView>
  </sheetViews>
  <sheetFormatPr defaultColWidth="9.1640625" defaultRowHeight="17.399999999999999" x14ac:dyDescent="0.55000000000000004"/>
  <cols>
    <col min="1" max="1" width="12.83203125" style="3" customWidth="1"/>
    <col min="2" max="2" width="29.27734375" style="3" customWidth="1"/>
    <col min="3" max="15" width="18.1640625" style="3" customWidth="1"/>
    <col min="16" max="19" width="9.1640625" style="2"/>
    <col min="20" max="24" width="9.1640625" style="2" customWidth="1"/>
    <col min="25" max="26" width="9.1640625" style="2" hidden="1" customWidth="1"/>
    <col min="27" max="27" width="10.83203125" style="2" hidden="1" customWidth="1"/>
    <col min="28" max="28" width="9.44140625" style="2" hidden="1" customWidth="1"/>
    <col min="29" max="29" width="14.83203125" style="2" hidden="1" customWidth="1"/>
    <col min="30" max="31" width="11.27734375" style="2" hidden="1" customWidth="1"/>
    <col min="32" max="32" width="12.27734375" style="2" hidden="1" customWidth="1"/>
    <col min="33" max="33" width="5.1640625" style="2" hidden="1" customWidth="1"/>
    <col min="34" max="34" width="17" style="2" hidden="1" customWidth="1"/>
    <col min="35" max="35" width="19.71875" style="2" hidden="1" customWidth="1"/>
    <col min="36" max="44" width="10" style="2" hidden="1" customWidth="1"/>
    <col min="45" max="47" width="11" style="2" hidden="1" customWidth="1"/>
    <col min="48" max="48" width="9.1640625" style="2" hidden="1" customWidth="1"/>
    <col min="49" max="16384" width="9.1640625" style="2"/>
  </cols>
  <sheetData>
    <row r="1" spans="1:47" ht="17.7" x14ac:dyDescent="0.6">
      <c r="A1" s="60"/>
      <c r="G1" s="65" t="s">
        <v>0</v>
      </c>
      <c r="N1" s="66" t="s">
        <v>2</v>
      </c>
      <c r="O1" s="66">
        <f>Summary!B1</f>
        <v>35</v>
      </c>
    </row>
    <row r="2" spans="1:47" ht="17.7" x14ac:dyDescent="0.6">
      <c r="A2" s="60"/>
      <c r="G2" s="65" t="s">
        <v>1</v>
      </c>
    </row>
    <row r="3" spans="1:47" ht="17.7" x14ac:dyDescent="0.6">
      <c r="G3" s="65" t="str">
        <f>Fundraising!G3</f>
        <v>2025-2026</v>
      </c>
    </row>
    <row r="4" spans="1:47" ht="10.5" customHeight="1" thickBot="1" x14ac:dyDescent="0.65">
      <c r="G4" s="65"/>
    </row>
    <row r="5" spans="1:47" ht="18" thickBot="1" x14ac:dyDescent="0.65">
      <c r="A5" s="60"/>
      <c r="C5" s="273" t="str">
        <f>Summary!B2</f>
        <v>USD</v>
      </c>
      <c r="D5" s="274"/>
      <c r="E5" s="274"/>
      <c r="F5" s="274"/>
      <c r="G5" s="274"/>
      <c r="H5" s="274"/>
      <c r="I5" s="274"/>
      <c r="J5" s="274"/>
      <c r="K5" s="274"/>
      <c r="L5" s="274"/>
      <c r="M5" s="274"/>
      <c r="N5" s="274"/>
      <c r="O5" s="275"/>
    </row>
    <row r="6" spans="1:47" ht="44.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41" t="s">
        <v>137</v>
      </c>
      <c r="AB6" s="41" t="s">
        <v>138</v>
      </c>
      <c r="AC6" s="41" t="s">
        <v>151</v>
      </c>
      <c r="AD6" s="41" t="s">
        <v>152</v>
      </c>
      <c r="AE6" s="41" t="s">
        <v>154</v>
      </c>
      <c r="AF6" s="41" t="s">
        <v>153</v>
      </c>
      <c r="AG6" s="41" t="s">
        <v>154</v>
      </c>
      <c r="AH6" s="41" t="s">
        <v>155</v>
      </c>
      <c r="AI6" s="41" t="s">
        <v>156</v>
      </c>
      <c r="AJ6" s="41" t="s">
        <v>139</v>
      </c>
      <c r="AK6" s="41" t="s">
        <v>140</v>
      </c>
      <c r="AL6" s="41" t="s">
        <v>141</v>
      </c>
      <c r="AM6" s="41" t="s">
        <v>142</v>
      </c>
      <c r="AN6" s="41" t="s">
        <v>143</v>
      </c>
      <c r="AO6" s="41" t="s">
        <v>144</v>
      </c>
      <c r="AP6" s="41" t="s">
        <v>145</v>
      </c>
      <c r="AQ6" s="41" t="s">
        <v>146</v>
      </c>
      <c r="AR6" s="41" t="s">
        <v>147</v>
      </c>
      <c r="AS6" s="41" t="s">
        <v>148</v>
      </c>
      <c r="AT6" s="41" t="s">
        <v>149</v>
      </c>
      <c r="AU6" s="41" t="s">
        <v>150</v>
      </c>
    </row>
    <row r="7" spans="1:47" ht="19.8" x14ac:dyDescent="0.65">
      <c r="A7" s="74"/>
      <c r="D7" s="75"/>
      <c r="E7" s="75"/>
      <c r="F7" s="75"/>
      <c r="G7" s="75"/>
      <c r="H7" s="75"/>
      <c r="I7" s="75"/>
      <c r="J7" s="75"/>
      <c r="K7" s="75"/>
      <c r="L7" s="75"/>
      <c r="M7" s="75"/>
      <c r="N7" s="75"/>
      <c r="O7" s="75"/>
      <c r="P7" s="1"/>
      <c r="Q7" s="1"/>
      <c r="AB7" s="42"/>
    </row>
    <row r="8" spans="1:47" ht="17.7" x14ac:dyDescent="0.6">
      <c r="A8" s="65"/>
      <c r="C8" s="75"/>
      <c r="D8" s="75"/>
      <c r="E8" s="75"/>
      <c r="F8" s="75"/>
      <c r="G8" s="75"/>
      <c r="H8" s="75"/>
      <c r="I8" s="75"/>
      <c r="J8" s="75"/>
      <c r="K8" s="75"/>
      <c r="L8" s="75"/>
      <c r="M8" s="75"/>
      <c r="N8" s="75"/>
      <c r="O8" s="75"/>
    </row>
    <row r="9" spans="1:47" x14ac:dyDescent="0.55000000000000004">
      <c r="A9" s="3">
        <v>7092</v>
      </c>
      <c r="B9" s="3" t="s">
        <v>244</v>
      </c>
      <c r="C9" s="76">
        <v>139.66</v>
      </c>
      <c r="D9" s="76">
        <v>139.66</v>
      </c>
      <c r="E9" s="76">
        <v>139.66</v>
      </c>
      <c r="F9" s="76">
        <v>139.66</v>
      </c>
      <c r="G9" s="76">
        <v>139.66</v>
      </c>
      <c r="H9" s="76">
        <v>139.66</v>
      </c>
      <c r="I9" s="76">
        <v>139.66</v>
      </c>
      <c r="J9" s="76">
        <v>139.66</v>
      </c>
      <c r="K9" s="76">
        <v>139.66</v>
      </c>
      <c r="L9" s="76">
        <v>139.66</v>
      </c>
      <c r="M9" s="76">
        <v>139.66</v>
      </c>
      <c r="N9" s="76">
        <v>139.66</v>
      </c>
      <c r="O9" s="77">
        <f>SUM(C9:N9)</f>
        <v>1675.9200000000003</v>
      </c>
      <c r="AA9" s="2" t="s">
        <v>170</v>
      </c>
      <c r="AB9" s="2" t="str">
        <f>IF(A9="","",A9&amp;"-000000")</f>
        <v>7092-000000</v>
      </c>
      <c r="AC9" s="2">
        <v>999</v>
      </c>
      <c r="AD9" s="2" t="str">
        <f>IF(LEN($O$1)=3,$O$1,IF(LEN($O$1)=2,0&amp;$O$1,IF(LEN($O$1)=1,0&amp;0&amp;$O$1,"ERROR")))</f>
        <v>035</v>
      </c>
      <c r="AH9" s="2">
        <v>110</v>
      </c>
      <c r="AI9" s="2" t="str">
        <f>Summary!$B$2</f>
        <v>USD</v>
      </c>
      <c r="AJ9" s="2">
        <f t="shared" ref="AJ9:AU9" si="0">IF(C9="",0,C9)</f>
        <v>139.66</v>
      </c>
      <c r="AK9" s="2">
        <f t="shared" si="0"/>
        <v>139.66</v>
      </c>
      <c r="AL9" s="2">
        <f t="shared" si="0"/>
        <v>139.66</v>
      </c>
      <c r="AM9" s="2">
        <f t="shared" si="0"/>
        <v>139.66</v>
      </c>
      <c r="AN9" s="2">
        <f t="shared" si="0"/>
        <v>139.66</v>
      </c>
      <c r="AO9" s="2">
        <f t="shared" si="0"/>
        <v>139.66</v>
      </c>
      <c r="AP9" s="2">
        <f t="shared" si="0"/>
        <v>139.66</v>
      </c>
      <c r="AQ9" s="2">
        <f t="shared" si="0"/>
        <v>139.66</v>
      </c>
      <c r="AR9" s="2">
        <f t="shared" si="0"/>
        <v>139.66</v>
      </c>
      <c r="AS9" s="2">
        <f t="shared" si="0"/>
        <v>139.66</v>
      </c>
      <c r="AT9" s="2">
        <f t="shared" si="0"/>
        <v>139.66</v>
      </c>
      <c r="AU9" s="2">
        <f t="shared" si="0"/>
        <v>139.66</v>
      </c>
    </row>
    <row r="10" spans="1:47" ht="17.7" x14ac:dyDescent="0.6">
      <c r="C10" s="78"/>
      <c r="D10" s="78"/>
      <c r="E10" s="78"/>
      <c r="F10" s="78"/>
      <c r="G10" s="78"/>
      <c r="H10" s="78"/>
      <c r="I10" s="78"/>
      <c r="J10" s="78"/>
      <c r="K10" s="78"/>
      <c r="L10" s="78"/>
      <c r="M10" s="78"/>
      <c r="N10" s="78"/>
      <c r="O10" s="78"/>
    </row>
    <row r="11" spans="1:47" ht="18" thickBot="1" x14ac:dyDescent="0.65">
      <c r="A11" s="3" t="s">
        <v>487</v>
      </c>
      <c r="C11" s="79">
        <f>C9</f>
        <v>139.66</v>
      </c>
      <c r="D11" s="79">
        <f t="shared" ref="D11:N11" si="1">D9</f>
        <v>139.66</v>
      </c>
      <c r="E11" s="79">
        <f t="shared" si="1"/>
        <v>139.66</v>
      </c>
      <c r="F11" s="79">
        <f t="shared" si="1"/>
        <v>139.66</v>
      </c>
      <c r="G11" s="79">
        <f t="shared" si="1"/>
        <v>139.66</v>
      </c>
      <c r="H11" s="79">
        <f t="shared" si="1"/>
        <v>139.66</v>
      </c>
      <c r="I11" s="79">
        <f t="shared" si="1"/>
        <v>139.66</v>
      </c>
      <c r="J11" s="79">
        <f t="shared" si="1"/>
        <v>139.66</v>
      </c>
      <c r="K11" s="79">
        <f t="shared" si="1"/>
        <v>139.66</v>
      </c>
      <c r="L11" s="79">
        <f t="shared" si="1"/>
        <v>139.66</v>
      </c>
      <c r="M11" s="79">
        <f t="shared" si="1"/>
        <v>139.66</v>
      </c>
      <c r="N11" s="79">
        <f t="shared" si="1"/>
        <v>139.66</v>
      </c>
      <c r="O11" s="79">
        <f>SUM(C11:N11)</f>
        <v>1675.9200000000003</v>
      </c>
    </row>
    <row r="12" spans="1:47" ht="17.7" thickTop="1" x14ac:dyDescent="0.55000000000000004">
      <c r="C12" s="61" t="s">
        <v>229</v>
      </c>
    </row>
    <row r="14" spans="1:47" ht="17.7" thickBot="1" x14ac:dyDescent="0.6"/>
    <row r="15" spans="1:47" ht="21" customHeight="1" thickBot="1" x14ac:dyDescent="0.6">
      <c r="C15" s="82" t="s">
        <v>517</v>
      </c>
      <c r="D15" s="80"/>
      <c r="E15" s="80"/>
      <c r="F15" s="80"/>
      <c r="G15" s="80"/>
      <c r="H15" s="80"/>
      <c r="I15" s="80"/>
      <c r="J15" s="80"/>
      <c r="K15" s="80"/>
      <c r="L15" s="80"/>
      <c r="M15" s="80"/>
      <c r="N15" s="81"/>
    </row>
    <row r="16" spans="1:47" ht="118.5" customHeight="1" thickBot="1" x14ac:dyDescent="0.6">
      <c r="C16" s="282" t="s">
        <v>602</v>
      </c>
      <c r="D16" s="283"/>
      <c r="E16" s="283"/>
      <c r="F16" s="283"/>
      <c r="G16" s="283"/>
      <c r="H16" s="283"/>
      <c r="I16" s="283"/>
      <c r="J16" s="283"/>
      <c r="K16" s="283"/>
      <c r="L16" s="283"/>
      <c r="M16" s="283"/>
      <c r="N16" s="284"/>
    </row>
    <row r="17" spans="3:14" x14ac:dyDescent="0.55000000000000004">
      <c r="C17" s="242"/>
      <c r="D17" s="242"/>
      <c r="E17" s="242"/>
      <c r="F17" s="242"/>
      <c r="G17" s="242"/>
      <c r="H17" s="242"/>
      <c r="I17" s="242"/>
      <c r="J17" s="242"/>
      <c r="K17" s="242"/>
      <c r="L17" s="242"/>
      <c r="M17" s="242"/>
      <c r="N17" s="242"/>
    </row>
    <row r="21" spans="3:14" ht="84.75" customHeight="1" x14ac:dyDescent="0.55000000000000004"/>
  </sheetData>
  <sheetProtection algorithmName="SHA-512" hashValue="KXr+J062xHw34SfBfNABqo5s6DQEZzUh0ymamj0jE1kCJKNx/TsqhmH5vFtw9k6Ke8Lpmds7w0HZAR3PStymJw==" saltValue="8W0DJKvzX+0R3knVXqilAA==" spinCount="100000" sheet="1" objects="1" scenarios="1"/>
  <protectedRanges>
    <protectedRange sqref="C9:N9" name="Range1_1"/>
  </protectedRanges>
  <mergeCells count="3">
    <mergeCell ref="C5:O5"/>
    <mergeCell ref="C16:N16"/>
    <mergeCell ref="C17:N17"/>
  </mergeCells>
  <dataValidations count="1">
    <dataValidation type="decimal" operator="greaterThanOrEqual" allowBlank="1" showInputMessage="1" showErrorMessage="1" sqref="C9:N9" xr:uid="{2DC25E9D-16A3-4BA4-B01F-7088FE3CE74D}">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82"/>
  <sheetViews>
    <sheetView zoomScale="60" zoomScaleNormal="60" workbookViewId="0">
      <pane ySplit="6" topLeftCell="A7" activePane="bottomLeft" state="frozen"/>
      <selection pane="bottomLeft" activeCell="M37" sqref="M37"/>
    </sheetView>
  </sheetViews>
  <sheetFormatPr defaultColWidth="9.1640625" defaultRowHeight="17.399999999999999" x14ac:dyDescent="0.55000000000000004"/>
  <cols>
    <col min="1" max="1" width="11.1640625" style="3" customWidth="1"/>
    <col min="2" max="2" width="52" style="3" customWidth="1"/>
    <col min="3" max="15" width="18.44140625" style="3" customWidth="1"/>
    <col min="16" max="17" width="9.1640625" style="2"/>
    <col min="18" max="26" width="9.1640625" style="2" hidden="1" customWidth="1"/>
    <col min="27" max="27" width="10.83203125" style="2" hidden="1" customWidth="1"/>
    <col min="28" max="28" width="11.5546875" style="2" hidden="1" customWidth="1"/>
    <col min="29" max="29" width="14.83203125" style="2" hidden="1" customWidth="1"/>
    <col min="30" max="31" width="11.27734375" style="2" hidden="1" customWidth="1"/>
    <col min="32" max="32" width="12.27734375" style="2" hidden="1" customWidth="1"/>
    <col min="33" max="33" width="17" style="2" hidden="1" customWidth="1"/>
    <col min="34" max="34" width="19.71875" style="2" hidden="1" customWidth="1"/>
    <col min="35" max="43" width="10" style="2" hidden="1" customWidth="1"/>
    <col min="44" max="46" width="11" style="2" hidden="1" customWidth="1"/>
    <col min="47" max="48" width="9.1640625" style="2" hidden="1" customWidth="1"/>
    <col min="49" max="49" width="9.1640625" style="2" customWidth="1"/>
    <col min="50" max="16384" width="9.1640625" style="2"/>
  </cols>
  <sheetData>
    <row r="1" spans="1:46" ht="17.7" x14ac:dyDescent="0.6">
      <c r="A1" s="60"/>
      <c r="G1" s="65" t="s">
        <v>0</v>
      </c>
      <c r="N1" s="66" t="s">
        <v>2</v>
      </c>
      <c r="O1" s="66">
        <f>Summary!B1</f>
        <v>35</v>
      </c>
    </row>
    <row r="2" spans="1:46" ht="17.7" x14ac:dyDescent="0.6">
      <c r="A2" s="60"/>
      <c r="G2" s="65" t="s">
        <v>1</v>
      </c>
    </row>
    <row r="3" spans="1:46" ht="17.7" x14ac:dyDescent="0.6">
      <c r="G3" s="65" t="str">
        <f>'Membership Dues Allocation '!G3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41" t="s">
        <v>137</v>
      </c>
      <c r="AB6" s="41" t="s">
        <v>138</v>
      </c>
      <c r="AC6" s="41" t="s">
        <v>151</v>
      </c>
      <c r="AD6" s="41" t="s">
        <v>152</v>
      </c>
      <c r="AE6" s="41" t="s">
        <v>154</v>
      </c>
      <c r="AF6" s="41" t="s">
        <v>153</v>
      </c>
      <c r="AG6" s="41" t="s">
        <v>155</v>
      </c>
      <c r="AH6" s="41" t="s">
        <v>156</v>
      </c>
      <c r="AI6" s="41" t="s">
        <v>139</v>
      </c>
      <c r="AJ6" s="41" t="s">
        <v>140</v>
      </c>
      <c r="AK6" s="41" t="s">
        <v>141</v>
      </c>
      <c r="AL6" s="41" t="s">
        <v>142</v>
      </c>
      <c r="AM6" s="41" t="s">
        <v>143</v>
      </c>
      <c r="AN6" s="41" t="s">
        <v>144</v>
      </c>
      <c r="AO6" s="41" t="s">
        <v>145</v>
      </c>
      <c r="AP6" s="41" t="s">
        <v>146</v>
      </c>
      <c r="AQ6" s="41" t="s">
        <v>147</v>
      </c>
      <c r="AR6" s="41" t="s">
        <v>148</v>
      </c>
      <c r="AS6" s="41" t="s">
        <v>149</v>
      </c>
      <c r="AT6" s="41" t="s">
        <v>150</v>
      </c>
    </row>
    <row r="7" spans="1:46" ht="19.8" x14ac:dyDescent="0.65">
      <c r="A7" s="74"/>
      <c r="D7" s="75"/>
      <c r="E7" s="75"/>
      <c r="F7" s="75"/>
      <c r="G7" s="75"/>
      <c r="H7" s="75"/>
      <c r="I7" s="75"/>
      <c r="J7" s="75"/>
      <c r="K7" s="75"/>
      <c r="L7" s="75"/>
      <c r="M7" s="75"/>
      <c r="N7" s="75"/>
      <c r="O7" s="75"/>
      <c r="P7" s="1"/>
      <c r="Q7" s="1"/>
      <c r="AB7" s="42"/>
    </row>
    <row r="8" spans="1:46" ht="19.8" x14ac:dyDescent="0.65">
      <c r="A8" s="74" t="s">
        <v>109</v>
      </c>
      <c r="B8" s="65"/>
      <c r="D8" s="75"/>
      <c r="E8" s="75"/>
      <c r="F8" s="75"/>
      <c r="G8" s="75"/>
      <c r="H8" s="75"/>
      <c r="I8" s="75"/>
      <c r="J8" s="75"/>
      <c r="K8" s="75"/>
      <c r="L8" s="75"/>
      <c r="M8" s="75"/>
      <c r="N8" s="75"/>
      <c r="O8" s="75"/>
      <c r="P8" s="1"/>
      <c r="Q8" s="1"/>
    </row>
    <row r="9" spans="1:46" ht="20.25" customHeight="1" x14ac:dyDescent="0.55000000000000004">
      <c r="A9" s="3">
        <v>6025</v>
      </c>
      <c r="B9" s="45" t="s">
        <v>516</v>
      </c>
      <c r="C9" s="197"/>
      <c r="D9" s="197"/>
      <c r="E9" s="197"/>
      <c r="F9" s="197"/>
      <c r="G9" s="197"/>
      <c r="H9" s="197"/>
      <c r="I9" s="197"/>
      <c r="J9" s="197"/>
      <c r="K9" s="207"/>
      <c r="L9" s="196"/>
      <c r="M9" s="162">
        <v>12000</v>
      </c>
      <c r="N9" s="197"/>
      <c r="O9" s="77">
        <f>SUM(C9:N9)</f>
        <v>12000</v>
      </c>
      <c r="T9" s="47" t="s">
        <v>227</v>
      </c>
      <c r="AA9" s="2" t="s">
        <v>170</v>
      </c>
      <c r="AB9" s="2" t="str">
        <f t="shared" ref="AB9" si="0">IF(A9="","",A9&amp;"-000000")</f>
        <v>6025-000000</v>
      </c>
      <c r="AC9" s="2">
        <v>150</v>
      </c>
      <c r="AD9" s="2" t="str">
        <f t="shared" ref="AD9:AD17" si="1">IF(LEN($O$1)=3,$O$1,IF(LEN($O$1)=2,0&amp;$O$1,IF(LEN($O$1)=1,0&amp;0&amp;$O$1,"ERROR")))</f>
        <v>035</v>
      </c>
      <c r="AG9" s="2">
        <v>110</v>
      </c>
      <c r="AH9" s="2" t="str">
        <f>Summary!$B$2</f>
        <v>USD</v>
      </c>
      <c r="AI9" s="2">
        <f t="shared" ref="AI9:AT9" si="2">IF(C9="",0,C9)</f>
        <v>0</v>
      </c>
      <c r="AJ9" s="2">
        <f t="shared" si="2"/>
        <v>0</v>
      </c>
      <c r="AK9" s="2">
        <f t="shared" si="2"/>
        <v>0</v>
      </c>
      <c r="AL9" s="2">
        <f t="shared" si="2"/>
        <v>0</v>
      </c>
      <c r="AM9" s="2">
        <f t="shared" si="2"/>
        <v>0</v>
      </c>
      <c r="AN9" s="2">
        <f t="shared" si="2"/>
        <v>0</v>
      </c>
      <c r="AO9" s="2">
        <f t="shared" si="2"/>
        <v>0</v>
      </c>
      <c r="AP9" s="2">
        <f t="shared" si="2"/>
        <v>0</v>
      </c>
      <c r="AQ9" s="2">
        <f t="shared" si="2"/>
        <v>0</v>
      </c>
      <c r="AR9" s="2">
        <f t="shared" si="2"/>
        <v>0</v>
      </c>
      <c r="AS9" s="2">
        <f t="shared" si="2"/>
        <v>12000</v>
      </c>
      <c r="AT9" s="2">
        <f t="shared" si="2"/>
        <v>0</v>
      </c>
    </row>
    <row r="10" spans="1:46" ht="20.25" customHeight="1" x14ac:dyDescent="0.55000000000000004">
      <c r="A10" s="3">
        <v>6050</v>
      </c>
      <c r="B10" s="45" t="s">
        <v>204</v>
      </c>
      <c r="C10" s="197"/>
      <c r="D10" s="197"/>
      <c r="E10" s="197"/>
      <c r="F10" s="197"/>
      <c r="G10" s="197"/>
      <c r="H10" s="197"/>
      <c r="I10" s="197"/>
      <c r="J10" s="197"/>
      <c r="K10" s="207"/>
      <c r="L10" s="196"/>
      <c r="M10" s="162"/>
      <c r="N10" s="197"/>
      <c r="O10" s="77">
        <f>-SUM(C10:N10)</f>
        <v>0</v>
      </c>
      <c r="T10" s="2" t="s">
        <v>31</v>
      </c>
      <c r="U10" s="2">
        <v>7004</v>
      </c>
      <c r="AA10" s="2" t="s">
        <v>170</v>
      </c>
      <c r="AB10" s="2" t="str">
        <f t="shared" ref="AB10:AB17" si="3">IF(A10="","",A10&amp;"-000000")</f>
        <v>6050-000000</v>
      </c>
      <c r="AC10" s="2">
        <v>150</v>
      </c>
      <c r="AD10" s="2" t="str">
        <f t="shared" si="1"/>
        <v>035</v>
      </c>
      <c r="AG10" s="2">
        <v>110</v>
      </c>
      <c r="AH10" s="2" t="str">
        <f>Summary!$B$2</f>
        <v>USD</v>
      </c>
      <c r="AI10" s="2">
        <f t="shared" ref="AI10:AT14" si="4">IF(C10="",0,C10)</f>
        <v>0</v>
      </c>
      <c r="AJ10" s="2">
        <f t="shared" si="4"/>
        <v>0</v>
      </c>
      <c r="AK10" s="2">
        <f t="shared" si="4"/>
        <v>0</v>
      </c>
      <c r="AL10" s="2">
        <f t="shared" si="4"/>
        <v>0</v>
      </c>
      <c r="AM10" s="2">
        <f t="shared" si="4"/>
        <v>0</v>
      </c>
      <c r="AN10" s="2">
        <f t="shared" si="4"/>
        <v>0</v>
      </c>
      <c r="AO10" s="2">
        <f t="shared" si="4"/>
        <v>0</v>
      </c>
      <c r="AP10" s="2">
        <f t="shared" si="4"/>
        <v>0</v>
      </c>
      <c r="AQ10" s="2">
        <f t="shared" si="4"/>
        <v>0</v>
      </c>
      <c r="AR10" s="2">
        <f t="shared" si="4"/>
        <v>0</v>
      </c>
      <c r="AS10" s="2">
        <f t="shared" si="4"/>
        <v>0</v>
      </c>
      <c r="AT10" s="2">
        <f t="shared" si="4"/>
        <v>0</v>
      </c>
    </row>
    <row r="11" spans="1:46" ht="20.25" customHeight="1" x14ac:dyDescent="0.55000000000000004">
      <c r="A11" s="3">
        <v>6055</v>
      </c>
      <c r="B11" s="45" t="s">
        <v>205</v>
      </c>
      <c r="C11" s="197"/>
      <c r="D11" s="197"/>
      <c r="E11" s="197"/>
      <c r="F11" s="197"/>
      <c r="G11" s="197"/>
      <c r="H11" s="197"/>
      <c r="I11" s="197"/>
      <c r="J11" s="197"/>
      <c r="K11" s="207"/>
      <c r="L11" s="196"/>
      <c r="M11" s="162"/>
      <c r="N11" s="197"/>
      <c r="O11" s="77">
        <f>-SUM(C11:N11)</f>
        <v>0</v>
      </c>
      <c r="T11" s="2" t="s">
        <v>33</v>
      </c>
      <c r="U11" s="2">
        <v>7006</v>
      </c>
      <c r="AA11" s="2" t="s">
        <v>170</v>
      </c>
      <c r="AB11" s="2" t="str">
        <f t="shared" si="3"/>
        <v>6055-000000</v>
      </c>
      <c r="AC11" s="2">
        <v>150</v>
      </c>
      <c r="AD11" s="2" t="str">
        <f t="shared" si="1"/>
        <v>035</v>
      </c>
      <c r="AG11" s="2">
        <v>110</v>
      </c>
      <c r="AH11" s="2" t="str">
        <f>Summary!$B$2</f>
        <v>USD</v>
      </c>
      <c r="AI11" s="2">
        <f t="shared" si="4"/>
        <v>0</v>
      </c>
      <c r="AJ11" s="2">
        <f t="shared" si="4"/>
        <v>0</v>
      </c>
      <c r="AK11" s="2">
        <f t="shared" si="4"/>
        <v>0</v>
      </c>
      <c r="AL11" s="2">
        <f t="shared" si="4"/>
        <v>0</v>
      </c>
      <c r="AM11" s="2">
        <f t="shared" si="4"/>
        <v>0</v>
      </c>
      <c r="AN11" s="2">
        <f t="shared" si="4"/>
        <v>0</v>
      </c>
      <c r="AO11" s="2">
        <f t="shared" si="4"/>
        <v>0</v>
      </c>
      <c r="AP11" s="2">
        <f t="shared" si="4"/>
        <v>0</v>
      </c>
      <c r="AQ11" s="2">
        <f t="shared" si="4"/>
        <v>0</v>
      </c>
      <c r="AR11" s="2">
        <f t="shared" si="4"/>
        <v>0</v>
      </c>
      <c r="AS11" s="2">
        <f t="shared" si="4"/>
        <v>0</v>
      </c>
      <c r="AT11" s="2">
        <f t="shared" si="4"/>
        <v>0</v>
      </c>
    </row>
    <row r="12" spans="1:46" ht="20.25" customHeight="1" x14ac:dyDescent="0.55000000000000004">
      <c r="A12" s="3">
        <v>6060</v>
      </c>
      <c r="B12" s="45" t="s">
        <v>610</v>
      </c>
      <c r="C12" s="197"/>
      <c r="D12" s="197"/>
      <c r="E12" s="197"/>
      <c r="F12" s="197"/>
      <c r="G12" s="197"/>
      <c r="H12" s="197"/>
      <c r="I12" s="197"/>
      <c r="J12" s="197"/>
      <c r="K12" s="207"/>
      <c r="L12" s="196"/>
      <c r="M12" s="162"/>
      <c r="N12" s="197"/>
      <c r="O12" s="77">
        <f>-SUM(C12:N12)</f>
        <v>0</v>
      </c>
      <c r="T12" s="2" t="s">
        <v>35</v>
      </c>
      <c r="U12" s="2">
        <v>7008</v>
      </c>
      <c r="AA12" s="2" t="s">
        <v>170</v>
      </c>
      <c r="AB12" s="2" t="str">
        <f t="shared" si="3"/>
        <v>6060-000000</v>
      </c>
      <c r="AC12" s="2">
        <v>150</v>
      </c>
      <c r="AD12" s="2" t="str">
        <f t="shared" si="1"/>
        <v>035</v>
      </c>
      <c r="AG12" s="2">
        <v>110</v>
      </c>
      <c r="AH12" s="2" t="str">
        <f>Summary!$B$2</f>
        <v>USD</v>
      </c>
      <c r="AI12" s="2">
        <f t="shared" ref="AI12:AT13" si="5">IF(C12="",0,C12)</f>
        <v>0</v>
      </c>
      <c r="AJ12" s="2">
        <f t="shared" si="5"/>
        <v>0</v>
      </c>
      <c r="AK12" s="2">
        <f t="shared" si="5"/>
        <v>0</v>
      </c>
      <c r="AL12" s="2">
        <f t="shared" si="5"/>
        <v>0</v>
      </c>
      <c r="AM12" s="2">
        <f t="shared" si="5"/>
        <v>0</v>
      </c>
      <c r="AN12" s="2">
        <f t="shared" si="5"/>
        <v>0</v>
      </c>
      <c r="AO12" s="2">
        <f t="shared" si="5"/>
        <v>0</v>
      </c>
      <c r="AP12" s="2">
        <f t="shared" si="5"/>
        <v>0</v>
      </c>
      <c r="AQ12" s="2">
        <f t="shared" si="5"/>
        <v>0</v>
      </c>
      <c r="AR12" s="2">
        <f t="shared" si="5"/>
        <v>0</v>
      </c>
      <c r="AS12" s="2">
        <f t="shared" si="5"/>
        <v>0</v>
      </c>
      <c r="AT12" s="2">
        <f t="shared" si="5"/>
        <v>0</v>
      </c>
    </row>
    <row r="13" spans="1:46" ht="20.25" customHeight="1" x14ac:dyDescent="0.55000000000000004">
      <c r="A13" s="3">
        <v>6030</v>
      </c>
      <c r="B13" s="45" t="s">
        <v>123</v>
      </c>
      <c r="C13" s="197"/>
      <c r="D13" s="197"/>
      <c r="E13" s="197"/>
      <c r="F13" s="197"/>
      <c r="G13" s="197"/>
      <c r="H13" s="197"/>
      <c r="I13" s="197"/>
      <c r="J13" s="197"/>
      <c r="K13" s="207"/>
      <c r="L13" s="196"/>
      <c r="M13" s="162">
        <v>2000</v>
      </c>
      <c r="N13" s="197"/>
      <c r="O13" s="77">
        <f t="shared" ref="O13:O15" si="6">SUM(C13:N13)</f>
        <v>2000</v>
      </c>
      <c r="T13" s="2" t="s">
        <v>37</v>
      </c>
      <c r="U13" s="2">
        <v>7010</v>
      </c>
      <c r="AA13" s="2" t="s">
        <v>170</v>
      </c>
      <c r="AB13" s="2" t="str">
        <f t="shared" si="3"/>
        <v>6030-000000</v>
      </c>
      <c r="AC13" s="2">
        <v>150</v>
      </c>
      <c r="AD13" s="2" t="str">
        <f t="shared" si="1"/>
        <v>035</v>
      </c>
      <c r="AG13" s="2">
        <v>110</v>
      </c>
      <c r="AH13" s="2" t="str">
        <f>Summary!$B$2</f>
        <v>USD</v>
      </c>
      <c r="AI13" s="2">
        <f t="shared" si="5"/>
        <v>0</v>
      </c>
      <c r="AJ13" s="2">
        <f t="shared" si="5"/>
        <v>0</v>
      </c>
      <c r="AK13" s="2">
        <f t="shared" si="5"/>
        <v>0</v>
      </c>
      <c r="AL13" s="2">
        <f t="shared" si="5"/>
        <v>0</v>
      </c>
      <c r="AM13" s="2">
        <f t="shared" si="5"/>
        <v>0</v>
      </c>
      <c r="AN13" s="2">
        <f t="shared" si="5"/>
        <v>0</v>
      </c>
      <c r="AO13" s="2">
        <f t="shared" si="5"/>
        <v>0</v>
      </c>
      <c r="AP13" s="2">
        <f t="shared" si="5"/>
        <v>0</v>
      </c>
      <c r="AQ13" s="2">
        <f t="shared" si="5"/>
        <v>0</v>
      </c>
      <c r="AR13" s="2">
        <f t="shared" si="5"/>
        <v>0</v>
      </c>
      <c r="AS13" s="2">
        <f t="shared" si="5"/>
        <v>2000</v>
      </c>
      <c r="AT13" s="2">
        <f t="shared" si="5"/>
        <v>0</v>
      </c>
    </row>
    <row r="14" spans="1:46" ht="20.25" customHeight="1" x14ac:dyDescent="0.55000000000000004">
      <c r="A14" s="3">
        <v>6035</v>
      </c>
      <c r="B14" s="45" t="s">
        <v>5</v>
      </c>
      <c r="C14" s="197"/>
      <c r="D14" s="197"/>
      <c r="E14" s="197"/>
      <c r="F14" s="197"/>
      <c r="G14" s="197"/>
      <c r="H14" s="197"/>
      <c r="I14" s="197"/>
      <c r="J14" s="197"/>
      <c r="K14" s="207"/>
      <c r="L14" s="196"/>
      <c r="M14" s="162">
        <v>1000</v>
      </c>
      <c r="N14" s="197"/>
      <c r="O14" s="77">
        <f t="shared" si="6"/>
        <v>1000</v>
      </c>
      <c r="T14" s="2" t="s">
        <v>39</v>
      </c>
      <c r="U14" s="2">
        <v>7012</v>
      </c>
      <c r="AA14" s="2" t="s">
        <v>170</v>
      </c>
      <c r="AB14" s="2" t="str">
        <f t="shared" si="3"/>
        <v>6035-000000</v>
      </c>
      <c r="AC14" s="2">
        <v>150</v>
      </c>
      <c r="AD14" s="2" t="str">
        <f t="shared" si="1"/>
        <v>035</v>
      </c>
      <c r="AG14" s="2">
        <v>110</v>
      </c>
      <c r="AH14" s="2" t="str">
        <f>Summary!$B$2</f>
        <v>USD</v>
      </c>
      <c r="AI14" s="2">
        <f t="shared" si="4"/>
        <v>0</v>
      </c>
      <c r="AJ14" s="2">
        <f t="shared" si="4"/>
        <v>0</v>
      </c>
      <c r="AK14" s="2">
        <f t="shared" si="4"/>
        <v>0</v>
      </c>
      <c r="AL14" s="2">
        <f t="shared" si="4"/>
        <v>0</v>
      </c>
      <c r="AM14" s="2">
        <f t="shared" si="4"/>
        <v>0</v>
      </c>
      <c r="AN14" s="2">
        <f t="shared" si="4"/>
        <v>0</v>
      </c>
      <c r="AO14" s="2">
        <f t="shared" si="4"/>
        <v>0</v>
      </c>
      <c r="AP14" s="2">
        <f t="shared" si="4"/>
        <v>0</v>
      </c>
      <c r="AQ14" s="2">
        <f t="shared" si="4"/>
        <v>0</v>
      </c>
      <c r="AR14" s="2">
        <f t="shared" si="4"/>
        <v>0</v>
      </c>
      <c r="AS14" s="2">
        <f t="shared" si="4"/>
        <v>1000</v>
      </c>
      <c r="AT14" s="2">
        <f t="shared" si="4"/>
        <v>0</v>
      </c>
    </row>
    <row r="15" spans="1:46" ht="20.25" customHeight="1" x14ac:dyDescent="0.55000000000000004">
      <c r="A15" s="3">
        <v>6040</v>
      </c>
      <c r="B15" s="45" t="s">
        <v>193</v>
      </c>
      <c r="C15" s="197"/>
      <c r="D15" s="197"/>
      <c r="E15" s="197"/>
      <c r="F15" s="197"/>
      <c r="G15" s="197"/>
      <c r="H15" s="197"/>
      <c r="I15" s="197"/>
      <c r="J15" s="197"/>
      <c r="K15" s="207"/>
      <c r="L15" s="196"/>
      <c r="M15" s="162"/>
      <c r="N15" s="197"/>
      <c r="O15" s="77">
        <f t="shared" si="6"/>
        <v>0</v>
      </c>
      <c r="T15" s="2" t="s">
        <v>41</v>
      </c>
      <c r="U15" s="2">
        <v>7014</v>
      </c>
      <c r="AA15" s="2" t="s">
        <v>170</v>
      </c>
      <c r="AB15" s="2" t="str">
        <f t="shared" si="3"/>
        <v>6040-000000</v>
      </c>
      <c r="AC15" s="2">
        <v>150</v>
      </c>
      <c r="AD15" s="2" t="str">
        <f t="shared" si="1"/>
        <v>035</v>
      </c>
      <c r="AG15" s="2">
        <v>110</v>
      </c>
      <c r="AH15" s="2" t="str">
        <f>Summary!$B$2</f>
        <v>USD</v>
      </c>
      <c r="AI15" s="2">
        <f t="shared" ref="AI15:AT17" si="7">IF(C15="",0,C15)</f>
        <v>0</v>
      </c>
      <c r="AJ15" s="2">
        <f t="shared" si="7"/>
        <v>0</v>
      </c>
      <c r="AK15" s="2">
        <f t="shared" si="7"/>
        <v>0</v>
      </c>
      <c r="AL15" s="2">
        <f t="shared" si="7"/>
        <v>0</v>
      </c>
      <c r="AM15" s="2">
        <f t="shared" si="7"/>
        <v>0</v>
      </c>
      <c r="AN15" s="2">
        <f t="shared" si="7"/>
        <v>0</v>
      </c>
      <c r="AO15" s="2">
        <f t="shared" si="7"/>
        <v>0</v>
      </c>
      <c r="AP15" s="2">
        <f t="shared" si="7"/>
        <v>0</v>
      </c>
      <c r="AQ15" s="2">
        <f t="shared" si="7"/>
        <v>0</v>
      </c>
      <c r="AR15" s="2">
        <f t="shared" si="7"/>
        <v>0</v>
      </c>
      <c r="AS15" s="2">
        <f t="shared" si="7"/>
        <v>0</v>
      </c>
      <c r="AT15" s="2">
        <f t="shared" si="7"/>
        <v>0</v>
      </c>
    </row>
    <row r="16" spans="1:46" ht="20.25" customHeight="1" x14ac:dyDescent="0.55000000000000004">
      <c r="A16" s="3">
        <v>6010</v>
      </c>
      <c r="B16" s="45" t="s">
        <v>194</v>
      </c>
      <c r="C16" s="197"/>
      <c r="D16" s="197"/>
      <c r="E16" s="197"/>
      <c r="F16" s="197"/>
      <c r="G16" s="197"/>
      <c r="H16" s="197"/>
      <c r="I16" s="197"/>
      <c r="J16" s="197"/>
      <c r="K16" s="207"/>
      <c r="L16" s="196"/>
      <c r="M16" s="162"/>
      <c r="N16" s="197"/>
      <c r="O16" s="77">
        <f>SUM(C16:N16)</f>
        <v>0</v>
      </c>
      <c r="T16" s="2" t="s">
        <v>43</v>
      </c>
      <c r="U16" s="2">
        <v>7016</v>
      </c>
      <c r="AA16" s="2" t="s">
        <v>170</v>
      </c>
      <c r="AB16" s="2" t="str">
        <f t="shared" si="3"/>
        <v>6010-000000</v>
      </c>
      <c r="AC16" s="2">
        <v>150</v>
      </c>
      <c r="AD16" s="2" t="str">
        <f t="shared" si="1"/>
        <v>035</v>
      </c>
      <c r="AG16" s="2">
        <v>110</v>
      </c>
      <c r="AH16" s="2" t="str">
        <f>Summary!$B$2</f>
        <v>USD</v>
      </c>
      <c r="AI16" s="2">
        <f t="shared" si="7"/>
        <v>0</v>
      </c>
      <c r="AJ16" s="2">
        <f t="shared" si="7"/>
        <v>0</v>
      </c>
      <c r="AK16" s="2">
        <f t="shared" si="7"/>
        <v>0</v>
      </c>
      <c r="AL16" s="2">
        <f t="shared" si="7"/>
        <v>0</v>
      </c>
      <c r="AM16" s="2">
        <f t="shared" si="7"/>
        <v>0</v>
      </c>
      <c r="AN16" s="2">
        <f t="shared" si="7"/>
        <v>0</v>
      </c>
      <c r="AO16" s="2">
        <f t="shared" si="7"/>
        <v>0</v>
      </c>
      <c r="AP16" s="2">
        <f t="shared" si="7"/>
        <v>0</v>
      </c>
      <c r="AQ16" s="2">
        <f t="shared" si="7"/>
        <v>0</v>
      </c>
      <c r="AR16" s="2">
        <f t="shared" si="7"/>
        <v>0</v>
      </c>
      <c r="AS16" s="2">
        <f t="shared" si="7"/>
        <v>0</v>
      </c>
      <c r="AT16" s="2">
        <f t="shared" si="7"/>
        <v>0</v>
      </c>
    </row>
    <row r="17" spans="1:46" ht="20.25" customHeight="1" x14ac:dyDescent="0.55000000000000004">
      <c r="A17" s="3">
        <v>6020</v>
      </c>
      <c r="B17" s="45" t="s">
        <v>6</v>
      </c>
      <c r="C17" s="197"/>
      <c r="D17" s="197"/>
      <c r="E17" s="197"/>
      <c r="F17" s="197"/>
      <c r="G17" s="197"/>
      <c r="H17" s="197"/>
      <c r="I17" s="197"/>
      <c r="J17" s="197"/>
      <c r="K17" s="207"/>
      <c r="L17" s="196"/>
      <c r="M17" s="162"/>
      <c r="N17" s="197"/>
      <c r="O17" s="77">
        <f>SUM(C17:N17)</f>
        <v>0</v>
      </c>
      <c r="T17" s="2" t="s">
        <v>45</v>
      </c>
      <c r="U17" s="2">
        <v>7018</v>
      </c>
      <c r="AA17" s="2" t="s">
        <v>170</v>
      </c>
      <c r="AB17" s="2" t="str">
        <f t="shared" si="3"/>
        <v>6020-000000</v>
      </c>
      <c r="AC17" s="2">
        <v>150</v>
      </c>
      <c r="AD17" s="2" t="str">
        <f t="shared" si="1"/>
        <v>035</v>
      </c>
      <c r="AG17" s="2">
        <v>110</v>
      </c>
      <c r="AH17" s="2" t="str">
        <f>Summary!$B$2</f>
        <v>USD</v>
      </c>
      <c r="AI17" s="2">
        <f t="shared" si="7"/>
        <v>0</v>
      </c>
      <c r="AJ17" s="2">
        <f t="shared" si="7"/>
        <v>0</v>
      </c>
      <c r="AK17" s="2">
        <f t="shared" si="7"/>
        <v>0</v>
      </c>
      <c r="AL17" s="2">
        <f t="shared" si="7"/>
        <v>0</v>
      </c>
      <c r="AM17" s="2">
        <f t="shared" si="7"/>
        <v>0</v>
      </c>
      <c r="AN17" s="2">
        <f t="shared" si="7"/>
        <v>0</v>
      </c>
      <c r="AO17" s="2">
        <f t="shared" si="7"/>
        <v>0</v>
      </c>
      <c r="AP17" s="2">
        <f t="shared" si="7"/>
        <v>0</v>
      </c>
      <c r="AQ17" s="2">
        <f t="shared" si="7"/>
        <v>0</v>
      </c>
      <c r="AR17" s="2">
        <f t="shared" si="7"/>
        <v>0</v>
      </c>
      <c r="AS17" s="2">
        <f t="shared" si="7"/>
        <v>0</v>
      </c>
      <c r="AT17" s="2">
        <f t="shared" si="7"/>
        <v>0</v>
      </c>
    </row>
    <row r="18" spans="1:46" ht="20.25" customHeight="1" x14ac:dyDescent="0.6">
      <c r="A18" s="60" t="s">
        <v>113</v>
      </c>
      <c r="B18" s="45"/>
      <c r="C18" s="136">
        <f t="shared" ref="C18:N18" si="8">SUM(C9:C9)-SUM(C10:C12)+SUM(C13:C17)</f>
        <v>0</v>
      </c>
      <c r="D18" s="136">
        <f t="shared" si="8"/>
        <v>0</v>
      </c>
      <c r="E18" s="136">
        <f t="shared" si="8"/>
        <v>0</v>
      </c>
      <c r="F18" s="136">
        <f t="shared" si="8"/>
        <v>0</v>
      </c>
      <c r="G18" s="136">
        <f t="shared" si="8"/>
        <v>0</v>
      </c>
      <c r="H18" s="136">
        <f t="shared" si="8"/>
        <v>0</v>
      </c>
      <c r="I18" s="136">
        <f t="shared" si="8"/>
        <v>0</v>
      </c>
      <c r="J18" s="136">
        <f t="shared" si="8"/>
        <v>0</v>
      </c>
      <c r="K18" s="136">
        <f t="shared" si="8"/>
        <v>0</v>
      </c>
      <c r="L18" s="136">
        <f t="shared" si="8"/>
        <v>0</v>
      </c>
      <c r="M18" s="136">
        <f t="shared" si="8"/>
        <v>15000</v>
      </c>
      <c r="N18" s="136">
        <f t="shared" si="8"/>
        <v>0</v>
      </c>
      <c r="O18" s="136">
        <f>SUM(O9:O17)</f>
        <v>15000</v>
      </c>
      <c r="T18" s="2" t="s">
        <v>47</v>
      </c>
      <c r="U18" s="2">
        <v>7020</v>
      </c>
    </row>
    <row r="19" spans="1:46" ht="20.25" customHeight="1" x14ac:dyDescent="0.6">
      <c r="A19" s="65"/>
      <c r="B19" s="45"/>
      <c r="C19" s="75"/>
      <c r="D19" s="75"/>
      <c r="E19" s="75"/>
      <c r="F19" s="75"/>
      <c r="G19" s="75"/>
      <c r="H19" s="75"/>
      <c r="I19" s="75"/>
      <c r="J19" s="75"/>
      <c r="K19" s="75"/>
      <c r="L19" s="75"/>
      <c r="M19" s="75"/>
      <c r="N19" s="75"/>
      <c r="O19" s="75"/>
      <c r="T19" s="2" t="s">
        <v>49</v>
      </c>
      <c r="U19" s="2">
        <v>7022</v>
      </c>
    </row>
    <row r="20" spans="1:46" ht="20.25" customHeight="1" x14ac:dyDescent="0.6">
      <c r="A20" s="74" t="s">
        <v>111</v>
      </c>
      <c r="B20" s="45"/>
      <c r="C20" s="75"/>
      <c r="D20" s="75"/>
      <c r="E20" s="75"/>
      <c r="F20" s="75"/>
      <c r="G20" s="75"/>
      <c r="H20" s="75"/>
      <c r="I20" s="75"/>
      <c r="J20" s="75"/>
      <c r="K20" s="75"/>
      <c r="L20" s="75"/>
      <c r="M20" s="75"/>
      <c r="N20" s="75"/>
      <c r="O20" s="75"/>
      <c r="T20" s="2" t="s">
        <v>51</v>
      </c>
      <c r="U20" s="2">
        <v>7024</v>
      </c>
    </row>
    <row r="21" spans="1:46" ht="20.25" customHeight="1" x14ac:dyDescent="0.55000000000000004">
      <c r="A21" s="3">
        <v>7004</v>
      </c>
      <c r="B21" s="45" t="str">
        <f>IF(ISTEXT("Conference-"&amp;VLOOKUP(A21,'Chart of Accounts'!$B$5:$C$50,2,FALSE)),"Conference-"&amp;VLOOKUP(A21,'Chart of Accounts'!$B$5:$C$50,2,FALSE),"")</f>
        <v>Conference-Badges &amp; Pins</v>
      </c>
      <c r="C21" s="197"/>
      <c r="D21" s="197"/>
      <c r="E21" s="197"/>
      <c r="F21" s="197"/>
      <c r="G21" s="197"/>
      <c r="H21" s="197"/>
      <c r="I21" s="197"/>
      <c r="J21" s="197"/>
      <c r="K21" s="207"/>
      <c r="L21" s="142"/>
      <c r="M21" s="142">
        <v>300</v>
      </c>
      <c r="N21" s="197"/>
      <c r="O21" s="77">
        <f t="shared" ref="O21:O40" si="9">SUM(C21:N21)</f>
        <v>300</v>
      </c>
      <c r="T21" s="2" t="s">
        <v>53</v>
      </c>
      <c r="U21" s="2">
        <v>7026</v>
      </c>
      <c r="AA21" s="2" t="s">
        <v>170</v>
      </c>
      <c r="AB21" s="2" t="str">
        <f t="shared" ref="AB21:AB35" si="10">IF(A21="","",A21&amp;"-000000")</f>
        <v>7004-000000</v>
      </c>
      <c r="AC21" s="2">
        <v>150</v>
      </c>
      <c r="AD21" s="2" t="str">
        <f t="shared" ref="AD21:AD40" si="11">IF(LEN($O$1)=3,$O$1,IF(LEN($O$1)=2,0&amp;$O$1,IF(LEN($O$1)=1,0&amp;0&amp;$O$1,"ERROR")))</f>
        <v>035</v>
      </c>
      <c r="AG21" s="2">
        <v>110</v>
      </c>
      <c r="AH21" s="2" t="str">
        <f>Summary!$B$2</f>
        <v>USD</v>
      </c>
      <c r="AI21" s="2">
        <f t="shared" ref="AI21:AI35" si="12">IF(C21="",0,C21)</f>
        <v>0</v>
      </c>
      <c r="AJ21" s="2">
        <f t="shared" ref="AJ21:AJ35" si="13">IF(D21="",0,D21)</f>
        <v>0</v>
      </c>
      <c r="AK21" s="2">
        <f t="shared" ref="AK21:AK35" si="14">IF(E21="",0,E21)</f>
        <v>0</v>
      </c>
      <c r="AL21" s="2">
        <f t="shared" ref="AL21:AL35" si="15">IF(F21="",0,F21)</f>
        <v>0</v>
      </c>
      <c r="AM21" s="2">
        <f t="shared" ref="AM21:AM35" si="16">IF(G21="",0,G21)</f>
        <v>0</v>
      </c>
      <c r="AN21" s="2">
        <f t="shared" ref="AN21:AN35" si="17">IF(H21="",0,H21)</f>
        <v>0</v>
      </c>
      <c r="AO21" s="2">
        <f t="shared" ref="AO21:AO35" si="18">IF(I21="",0,I21)</f>
        <v>0</v>
      </c>
      <c r="AP21" s="2">
        <f t="shared" ref="AP21:AP35" si="19">IF(J21="",0,J21)</f>
        <v>0</v>
      </c>
      <c r="AQ21" s="2">
        <f t="shared" ref="AQ21:AQ35" si="20">IF(K21="",0,K21)</f>
        <v>0</v>
      </c>
      <c r="AR21" s="2">
        <f t="shared" ref="AR21:AR35" si="21">IF(L21="",0,L21)</f>
        <v>0</v>
      </c>
      <c r="AS21" s="2">
        <f t="shared" ref="AS21:AS35" si="22">IF(M21="",0,M21)</f>
        <v>300</v>
      </c>
      <c r="AT21" s="2">
        <f t="shared" ref="AT21:AT35" si="23">IF(N21="",0,N21)</f>
        <v>0</v>
      </c>
    </row>
    <row r="22" spans="1:46" ht="20.25" customHeight="1" x14ac:dyDescent="0.55000000000000004">
      <c r="A22" s="3">
        <v>7008</v>
      </c>
      <c r="B22" s="45" t="str">
        <f>IF(ISTEXT("Conference-"&amp;VLOOKUP(A22,'Chart of Accounts'!$B$5:$C$50,2,FALSE)),"Conference-"&amp;VLOOKUP(A22,'Chart of Accounts'!$B$5:$C$50,2,FALSE),"")</f>
        <v>Conference-Promotional Materials</v>
      </c>
      <c r="C22" s="197"/>
      <c r="D22" s="197"/>
      <c r="E22" s="197"/>
      <c r="F22" s="197"/>
      <c r="G22" s="197"/>
      <c r="H22" s="197"/>
      <c r="I22" s="197"/>
      <c r="J22" s="197"/>
      <c r="K22" s="207"/>
      <c r="L22" s="142"/>
      <c r="M22" s="142">
        <v>1000</v>
      </c>
      <c r="N22" s="197"/>
      <c r="O22" s="77">
        <f t="shared" si="9"/>
        <v>1000</v>
      </c>
      <c r="T22" s="2" t="s">
        <v>55</v>
      </c>
      <c r="U22" s="2">
        <v>7028</v>
      </c>
      <c r="AA22" s="2" t="s">
        <v>170</v>
      </c>
      <c r="AB22" s="2" t="str">
        <f t="shared" si="10"/>
        <v>7008-000000</v>
      </c>
      <c r="AC22" s="2">
        <v>150</v>
      </c>
      <c r="AD22" s="2" t="str">
        <f t="shared" si="11"/>
        <v>035</v>
      </c>
      <c r="AG22" s="2">
        <v>110</v>
      </c>
      <c r="AH22" s="2" t="str">
        <f>Summary!$B$2</f>
        <v>USD</v>
      </c>
      <c r="AI22" s="2">
        <f t="shared" si="12"/>
        <v>0</v>
      </c>
      <c r="AJ22" s="2">
        <f t="shared" si="13"/>
        <v>0</v>
      </c>
      <c r="AK22" s="2">
        <f t="shared" si="14"/>
        <v>0</v>
      </c>
      <c r="AL22" s="2">
        <f t="shared" si="15"/>
        <v>0</v>
      </c>
      <c r="AM22" s="2">
        <f t="shared" si="16"/>
        <v>0</v>
      </c>
      <c r="AN22" s="2">
        <f t="shared" si="17"/>
        <v>0</v>
      </c>
      <c r="AO22" s="2">
        <f t="shared" si="18"/>
        <v>0</v>
      </c>
      <c r="AP22" s="2">
        <f t="shared" si="19"/>
        <v>0</v>
      </c>
      <c r="AQ22" s="2">
        <f t="shared" si="20"/>
        <v>0</v>
      </c>
      <c r="AR22" s="2">
        <f t="shared" si="21"/>
        <v>0</v>
      </c>
      <c r="AS22" s="2">
        <f t="shared" si="22"/>
        <v>1000</v>
      </c>
      <c r="AT22" s="2">
        <f t="shared" si="23"/>
        <v>0</v>
      </c>
    </row>
    <row r="23" spans="1:46" ht="20.25" customHeight="1" x14ac:dyDescent="0.55000000000000004">
      <c r="A23" s="3">
        <v>7010</v>
      </c>
      <c r="B23" s="45" t="str">
        <f>IF(ISTEXT("Conference-"&amp;VLOOKUP(A23,'Chart of Accounts'!$B$5:$C$50,2,FALSE)),"Conference-"&amp;VLOOKUP(A23,'Chart of Accounts'!$B$5:$C$50,2,FALSE),"")</f>
        <v>Conference-Awards Expense (Trophies, Plaques, Ribbons &amp; Certificates)</v>
      </c>
      <c r="C23" s="197"/>
      <c r="D23" s="197"/>
      <c r="E23" s="197"/>
      <c r="F23" s="197"/>
      <c r="G23" s="197"/>
      <c r="H23" s="197"/>
      <c r="I23" s="197"/>
      <c r="J23" s="197"/>
      <c r="K23" s="207"/>
      <c r="L23" s="142"/>
      <c r="M23" s="142">
        <v>300</v>
      </c>
      <c r="N23" s="197"/>
      <c r="O23" s="77">
        <f t="shared" si="9"/>
        <v>300</v>
      </c>
      <c r="T23" s="2" t="s">
        <v>57</v>
      </c>
      <c r="U23" s="2">
        <v>7030</v>
      </c>
      <c r="AA23" s="2" t="s">
        <v>170</v>
      </c>
      <c r="AB23" s="2" t="str">
        <f t="shared" si="10"/>
        <v>7010-000000</v>
      </c>
      <c r="AC23" s="2">
        <v>150</v>
      </c>
      <c r="AD23" s="2" t="str">
        <f t="shared" si="11"/>
        <v>035</v>
      </c>
      <c r="AG23" s="2">
        <v>110</v>
      </c>
      <c r="AH23" s="2" t="str">
        <f>Summary!$B$2</f>
        <v>USD</v>
      </c>
      <c r="AI23" s="2">
        <f t="shared" si="12"/>
        <v>0</v>
      </c>
      <c r="AJ23" s="2">
        <f t="shared" si="13"/>
        <v>0</v>
      </c>
      <c r="AK23" s="2">
        <f t="shared" si="14"/>
        <v>0</v>
      </c>
      <c r="AL23" s="2">
        <f t="shared" si="15"/>
        <v>0</v>
      </c>
      <c r="AM23" s="2">
        <f t="shared" si="16"/>
        <v>0</v>
      </c>
      <c r="AN23" s="2">
        <f t="shared" si="17"/>
        <v>0</v>
      </c>
      <c r="AO23" s="2">
        <f t="shared" si="18"/>
        <v>0</v>
      </c>
      <c r="AP23" s="2">
        <f t="shared" si="19"/>
        <v>0</v>
      </c>
      <c r="AQ23" s="2">
        <f t="shared" si="20"/>
        <v>0</v>
      </c>
      <c r="AR23" s="2">
        <f t="shared" si="21"/>
        <v>0</v>
      </c>
      <c r="AS23" s="2">
        <f t="shared" si="22"/>
        <v>300</v>
      </c>
      <c r="AT23" s="2">
        <f t="shared" si="23"/>
        <v>0</v>
      </c>
    </row>
    <row r="24" spans="1:46" ht="20.25" customHeight="1" x14ac:dyDescent="0.55000000000000004">
      <c r="A24" s="3">
        <v>7012</v>
      </c>
      <c r="B24" s="45" t="str">
        <f>IF(ISTEXT("Conference-"&amp;VLOOKUP(A24,'Chart of Accounts'!$B$5:$C$50,2,FALSE)),"Conference-"&amp;VLOOKUP(A24,'Chart of Accounts'!$B$5:$C$50,2,FALSE),"")</f>
        <v>Conference-Supplies &amp; Stationery Expense</v>
      </c>
      <c r="C24" s="197"/>
      <c r="D24" s="197"/>
      <c r="E24" s="197"/>
      <c r="F24" s="197"/>
      <c r="G24" s="197"/>
      <c r="H24" s="197"/>
      <c r="I24" s="197"/>
      <c r="J24" s="197"/>
      <c r="K24" s="207"/>
      <c r="L24" s="142"/>
      <c r="M24" s="142"/>
      <c r="N24" s="197"/>
      <c r="O24" s="77">
        <f t="shared" si="9"/>
        <v>0</v>
      </c>
      <c r="T24" s="2" t="s">
        <v>59</v>
      </c>
      <c r="U24" s="2">
        <v>7032</v>
      </c>
      <c r="AA24" s="2" t="s">
        <v>170</v>
      </c>
      <c r="AB24" s="2" t="str">
        <f t="shared" si="10"/>
        <v>7012-000000</v>
      </c>
      <c r="AC24" s="2">
        <v>150</v>
      </c>
      <c r="AD24" s="2" t="str">
        <f t="shared" si="11"/>
        <v>035</v>
      </c>
      <c r="AG24" s="2">
        <v>110</v>
      </c>
      <c r="AH24" s="2" t="str">
        <f>Summary!$B$2</f>
        <v>USD</v>
      </c>
      <c r="AI24" s="2">
        <f t="shared" si="12"/>
        <v>0</v>
      </c>
      <c r="AJ24" s="2">
        <f t="shared" si="13"/>
        <v>0</v>
      </c>
      <c r="AK24" s="2">
        <f t="shared" si="14"/>
        <v>0</v>
      </c>
      <c r="AL24" s="2">
        <f t="shared" si="15"/>
        <v>0</v>
      </c>
      <c r="AM24" s="2">
        <f t="shared" si="16"/>
        <v>0</v>
      </c>
      <c r="AN24" s="2">
        <f t="shared" si="17"/>
        <v>0</v>
      </c>
      <c r="AO24" s="2">
        <f t="shared" si="18"/>
        <v>0</v>
      </c>
      <c r="AP24" s="2">
        <f t="shared" si="19"/>
        <v>0</v>
      </c>
      <c r="AQ24" s="2">
        <f t="shared" si="20"/>
        <v>0</v>
      </c>
      <c r="AR24" s="2">
        <f t="shared" si="21"/>
        <v>0</v>
      </c>
      <c r="AS24" s="2">
        <f t="shared" si="22"/>
        <v>0</v>
      </c>
      <c r="AT24" s="2">
        <f t="shared" si="23"/>
        <v>0</v>
      </c>
    </row>
    <row r="25" spans="1:46" ht="20.25" customHeight="1" x14ac:dyDescent="0.55000000000000004">
      <c r="A25" s="3">
        <v>7014</v>
      </c>
      <c r="B25" s="45" t="str">
        <f>IF(ISTEXT("Conference-"&amp;VLOOKUP(A25,'Chart of Accounts'!$B$5:$C$50,2,FALSE)),"Conference-"&amp;VLOOKUP(A25,'Chart of Accounts'!$B$5:$C$50,2,FALSE),"")</f>
        <v>Conference-Room Rental Event Expense</v>
      </c>
      <c r="C25" s="197"/>
      <c r="D25" s="197"/>
      <c r="E25" s="197"/>
      <c r="F25" s="197"/>
      <c r="G25" s="197"/>
      <c r="H25" s="197"/>
      <c r="I25" s="197"/>
      <c r="J25" s="197"/>
      <c r="K25" s="207"/>
      <c r="L25" s="142"/>
      <c r="M25" s="142">
        <v>2000</v>
      </c>
      <c r="N25" s="197"/>
      <c r="O25" s="77">
        <f t="shared" si="9"/>
        <v>2000</v>
      </c>
      <c r="T25" s="2" t="s">
        <v>61</v>
      </c>
      <c r="U25" s="2">
        <v>7034</v>
      </c>
      <c r="AA25" s="2" t="s">
        <v>170</v>
      </c>
      <c r="AB25" s="2" t="str">
        <f t="shared" si="10"/>
        <v>7014-000000</v>
      </c>
      <c r="AC25" s="2">
        <v>150</v>
      </c>
      <c r="AD25" s="2" t="str">
        <f t="shared" si="11"/>
        <v>035</v>
      </c>
      <c r="AG25" s="2">
        <v>110</v>
      </c>
      <c r="AH25" s="2" t="str">
        <f>Summary!$B$2</f>
        <v>USD</v>
      </c>
      <c r="AI25" s="2">
        <f t="shared" si="12"/>
        <v>0</v>
      </c>
      <c r="AJ25" s="2">
        <f t="shared" si="13"/>
        <v>0</v>
      </c>
      <c r="AK25" s="2">
        <f t="shared" si="14"/>
        <v>0</v>
      </c>
      <c r="AL25" s="2">
        <f t="shared" si="15"/>
        <v>0</v>
      </c>
      <c r="AM25" s="2">
        <f t="shared" si="16"/>
        <v>0</v>
      </c>
      <c r="AN25" s="2">
        <f t="shared" si="17"/>
        <v>0</v>
      </c>
      <c r="AO25" s="2">
        <f t="shared" si="18"/>
        <v>0</v>
      </c>
      <c r="AP25" s="2">
        <f t="shared" si="19"/>
        <v>0</v>
      </c>
      <c r="AQ25" s="2">
        <f t="shared" si="20"/>
        <v>0</v>
      </c>
      <c r="AR25" s="2">
        <f t="shared" si="21"/>
        <v>0</v>
      </c>
      <c r="AS25" s="2">
        <f t="shared" si="22"/>
        <v>2000</v>
      </c>
      <c r="AT25" s="2">
        <f t="shared" si="23"/>
        <v>0</v>
      </c>
    </row>
    <row r="26" spans="1:46" ht="20.25" customHeight="1" x14ac:dyDescent="0.55000000000000004">
      <c r="A26" s="3">
        <v>7016</v>
      </c>
      <c r="B26" s="45" t="str">
        <f>IF(ISTEXT("Conference-"&amp;VLOOKUP(A26,'Chart of Accounts'!$B$5:$C$50,2,FALSE)),"Conference-"&amp;VLOOKUP(A26,'Chart of Accounts'!$B$5:$C$50,2,FALSE),"")</f>
        <v>Conference-Meal Event Expense</v>
      </c>
      <c r="C26" s="197"/>
      <c r="D26" s="197"/>
      <c r="E26" s="197"/>
      <c r="F26" s="197"/>
      <c r="G26" s="197"/>
      <c r="H26" s="197"/>
      <c r="I26" s="197"/>
      <c r="J26" s="197"/>
      <c r="K26" s="207"/>
      <c r="L26" s="142"/>
      <c r="M26" s="142">
        <v>10000</v>
      </c>
      <c r="N26" s="197"/>
      <c r="O26" s="77">
        <f t="shared" si="9"/>
        <v>10000</v>
      </c>
      <c r="T26" s="2" t="s">
        <v>63</v>
      </c>
      <c r="U26" s="2">
        <v>7036</v>
      </c>
      <c r="AA26" s="2" t="s">
        <v>170</v>
      </c>
      <c r="AB26" s="2" t="str">
        <f t="shared" si="10"/>
        <v>7016-000000</v>
      </c>
      <c r="AC26" s="2">
        <v>150</v>
      </c>
      <c r="AD26" s="2" t="str">
        <f t="shared" si="11"/>
        <v>035</v>
      </c>
      <c r="AG26" s="2">
        <v>110</v>
      </c>
      <c r="AH26" s="2" t="str">
        <f>Summary!$B$2</f>
        <v>USD</v>
      </c>
      <c r="AI26" s="2">
        <f t="shared" si="12"/>
        <v>0</v>
      </c>
      <c r="AJ26" s="2">
        <f t="shared" si="13"/>
        <v>0</v>
      </c>
      <c r="AK26" s="2">
        <f t="shared" si="14"/>
        <v>0</v>
      </c>
      <c r="AL26" s="2">
        <f t="shared" si="15"/>
        <v>0</v>
      </c>
      <c r="AM26" s="2">
        <f t="shared" si="16"/>
        <v>0</v>
      </c>
      <c r="AN26" s="2">
        <f t="shared" si="17"/>
        <v>0</v>
      </c>
      <c r="AO26" s="2">
        <f t="shared" si="18"/>
        <v>0</v>
      </c>
      <c r="AP26" s="2">
        <f t="shared" si="19"/>
        <v>0</v>
      </c>
      <c r="AQ26" s="2">
        <f t="shared" si="20"/>
        <v>0</v>
      </c>
      <c r="AR26" s="2">
        <f t="shared" si="21"/>
        <v>0</v>
      </c>
      <c r="AS26" s="2">
        <f t="shared" si="22"/>
        <v>10000</v>
      </c>
      <c r="AT26" s="2">
        <f t="shared" si="23"/>
        <v>0</v>
      </c>
    </row>
    <row r="27" spans="1:46" ht="20.25" customHeight="1" x14ac:dyDescent="0.55000000000000004">
      <c r="A27" s="3">
        <v>7018</v>
      </c>
      <c r="B27" s="45" t="str">
        <f>IF(ISTEXT("Conference-"&amp;VLOOKUP(A27,'Chart of Accounts'!$B$5:$C$50,2,FALSE)),"Conference-"&amp;VLOOKUP(A27,'Chart of Accounts'!$B$5:$C$50,2,FALSE),"")</f>
        <v>Conference-Decorations Expense</v>
      </c>
      <c r="C27" s="197"/>
      <c r="D27" s="197"/>
      <c r="E27" s="197"/>
      <c r="F27" s="197"/>
      <c r="G27" s="197"/>
      <c r="H27" s="197"/>
      <c r="I27" s="197"/>
      <c r="J27" s="197"/>
      <c r="K27" s="207"/>
      <c r="L27" s="142"/>
      <c r="M27" s="142">
        <v>200</v>
      </c>
      <c r="N27" s="197"/>
      <c r="O27" s="77">
        <f t="shared" si="9"/>
        <v>200</v>
      </c>
      <c r="T27" s="2" t="s">
        <v>65</v>
      </c>
      <c r="U27" s="2">
        <v>7038</v>
      </c>
      <c r="AA27" s="2" t="s">
        <v>170</v>
      </c>
      <c r="AB27" s="2" t="str">
        <f t="shared" si="10"/>
        <v>7018-000000</v>
      </c>
      <c r="AC27" s="2">
        <v>150</v>
      </c>
      <c r="AD27" s="2" t="str">
        <f t="shared" si="11"/>
        <v>035</v>
      </c>
      <c r="AG27" s="2">
        <v>110</v>
      </c>
      <c r="AH27" s="2" t="str">
        <f>Summary!$B$2</f>
        <v>USD</v>
      </c>
      <c r="AI27" s="2">
        <f t="shared" si="12"/>
        <v>0</v>
      </c>
      <c r="AJ27" s="2">
        <f t="shared" si="13"/>
        <v>0</v>
      </c>
      <c r="AK27" s="2">
        <f t="shared" si="14"/>
        <v>0</v>
      </c>
      <c r="AL27" s="2">
        <f t="shared" si="15"/>
        <v>0</v>
      </c>
      <c r="AM27" s="2">
        <f t="shared" si="16"/>
        <v>0</v>
      </c>
      <c r="AN27" s="2">
        <f t="shared" si="17"/>
        <v>0</v>
      </c>
      <c r="AO27" s="2">
        <f t="shared" si="18"/>
        <v>0</v>
      </c>
      <c r="AP27" s="2">
        <f t="shared" si="19"/>
        <v>0</v>
      </c>
      <c r="AQ27" s="2">
        <f t="shared" si="20"/>
        <v>0</v>
      </c>
      <c r="AR27" s="2">
        <f t="shared" si="21"/>
        <v>0</v>
      </c>
      <c r="AS27" s="2">
        <f t="shared" si="22"/>
        <v>200</v>
      </c>
      <c r="AT27" s="2">
        <f t="shared" si="23"/>
        <v>0</v>
      </c>
    </row>
    <row r="28" spans="1:46" ht="20.25" customHeight="1" x14ac:dyDescent="0.55000000000000004">
      <c r="A28" s="3">
        <v>7020</v>
      </c>
      <c r="B28" s="45" t="str">
        <f>IF(ISTEXT("Conference-"&amp;VLOOKUP(A28,'Chart of Accounts'!$B$5:$C$50,2,FALSE)),"Conference-"&amp;VLOOKUP(A28,'Chart of Accounts'!$B$5:$C$50,2,FALSE),"")</f>
        <v>Conference-Printing Expense</v>
      </c>
      <c r="C28" s="197"/>
      <c r="D28" s="197"/>
      <c r="E28" s="197"/>
      <c r="F28" s="197"/>
      <c r="G28" s="197"/>
      <c r="H28" s="197"/>
      <c r="I28" s="197"/>
      <c r="J28" s="197"/>
      <c r="K28" s="207"/>
      <c r="L28" s="142"/>
      <c r="M28" s="142">
        <v>250</v>
      </c>
      <c r="N28" s="197"/>
      <c r="O28" s="77">
        <f t="shared" si="9"/>
        <v>250</v>
      </c>
      <c r="T28" s="2" t="s">
        <v>67</v>
      </c>
      <c r="U28" s="2">
        <v>7040</v>
      </c>
      <c r="AA28" s="2" t="s">
        <v>170</v>
      </c>
      <c r="AB28" s="2" t="str">
        <f t="shared" si="10"/>
        <v>7020-000000</v>
      </c>
      <c r="AC28" s="2">
        <v>150</v>
      </c>
      <c r="AD28" s="2" t="str">
        <f t="shared" si="11"/>
        <v>035</v>
      </c>
      <c r="AG28" s="2">
        <v>110</v>
      </c>
      <c r="AH28" s="2" t="str">
        <f>Summary!$B$2</f>
        <v>USD</v>
      </c>
      <c r="AI28" s="2">
        <f t="shared" si="12"/>
        <v>0</v>
      </c>
      <c r="AJ28" s="2">
        <f t="shared" si="13"/>
        <v>0</v>
      </c>
      <c r="AK28" s="2">
        <f t="shared" si="14"/>
        <v>0</v>
      </c>
      <c r="AL28" s="2">
        <f t="shared" si="15"/>
        <v>0</v>
      </c>
      <c r="AM28" s="2">
        <f t="shared" si="16"/>
        <v>0</v>
      </c>
      <c r="AN28" s="2">
        <f t="shared" si="17"/>
        <v>0</v>
      </c>
      <c r="AO28" s="2">
        <f t="shared" si="18"/>
        <v>0</v>
      </c>
      <c r="AP28" s="2">
        <f t="shared" si="19"/>
        <v>0</v>
      </c>
      <c r="AQ28" s="2">
        <f t="shared" si="20"/>
        <v>0</v>
      </c>
      <c r="AR28" s="2">
        <f t="shared" si="21"/>
        <v>0</v>
      </c>
      <c r="AS28" s="2">
        <f t="shared" si="22"/>
        <v>250</v>
      </c>
      <c r="AT28" s="2">
        <f t="shared" si="23"/>
        <v>0</v>
      </c>
    </row>
    <row r="29" spans="1:46" ht="20.25" customHeight="1" x14ac:dyDescent="0.55000000000000004">
      <c r="A29" s="3">
        <v>7022</v>
      </c>
      <c r="B29" s="45" t="str">
        <f>IF(ISTEXT("Conference-"&amp;VLOOKUP(A29,'Chart of Accounts'!$B$5:$C$50,2,FALSE)),"Conference-"&amp;VLOOKUP(A29,'Chart of Accounts'!$B$5:$C$50,2,FALSE),"")</f>
        <v>Conference-Audio Visual Expense</v>
      </c>
      <c r="C29" s="197"/>
      <c r="D29" s="197"/>
      <c r="E29" s="197"/>
      <c r="F29" s="197"/>
      <c r="G29" s="197"/>
      <c r="H29" s="197"/>
      <c r="I29" s="197"/>
      <c r="J29" s="197"/>
      <c r="K29" s="207"/>
      <c r="L29" s="142"/>
      <c r="M29" s="142">
        <v>250</v>
      </c>
      <c r="N29" s="197"/>
      <c r="O29" s="77">
        <f t="shared" si="9"/>
        <v>250</v>
      </c>
      <c r="T29" s="2" t="s">
        <v>69</v>
      </c>
      <c r="U29" s="2">
        <v>7042</v>
      </c>
      <c r="AA29" s="2" t="s">
        <v>170</v>
      </c>
      <c r="AB29" s="2" t="str">
        <f t="shared" si="10"/>
        <v>7022-000000</v>
      </c>
      <c r="AC29" s="2">
        <v>150</v>
      </c>
      <c r="AD29" s="2" t="str">
        <f t="shared" si="11"/>
        <v>035</v>
      </c>
      <c r="AG29" s="2">
        <v>110</v>
      </c>
      <c r="AH29" s="2" t="str">
        <f>Summary!$B$2</f>
        <v>USD</v>
      </c>
      <c r="AI29" s="2">
        <f t="shared" si="12"/>
        <v>0</v>
      </c>
      <c r="AJ29" s="2">
        <f t="shared" si="13"/>
        <v>0</v>
      </c>
      <c r="AK29" s="2">
        <f t="shared" si="14"/>
        <v>0</v>
      </c>
      <c r="AL29" s="2">
        <f t="shared" si="15"/>
        <v>0</v>
      </c>
      <c r="AM29" s="2">
        <f t="shared" si="16"/>
        <v>0</v>
      </c>
      <c r="AN29" s="2">
        <f t="shared" si="17"/>
        <v>0</v>
      </c>
      <c r="AO29" s="2">
        <f t="shared" si="18"/>
        <v>0</v>
      </c>
      <c r="AP29" s="2">
        <f t="shared" si="19"/>
        <v>0</v>
      </c>
      <c r="AQ29" s="2">
        <f t="shared" si="20"/>
        <v>0</v>
      </c>
      <c r="AR29" s="2">
        <f t="shared" si="21"/>
        <v>0</v>
      </c>
      <c r="AS29" s="2">
        <f t="shared" si="22"/>
        <v>250</v>
      </c>
      <c r="AT29" s="2">
        <f t="shared" si="23"/>
        <v>0</v>
      </c>
    </row>
    <row r="30" spans="1:46" ht="20.25" customHeight="1" x14ac:dyDescent="0.55000000000000004">
      <c r="A30" s="3">
        <v>7030</v>
      </c>
      <c r="B30" s="45" t="str">
        <f>IF(ISTEXT("Conference-"&amp;VLOOKUP(A30,'Chart of Accounts'!$B$5:$C$50,2,FALSE)),"Conference-"&amp;VLOOKUP(A30,'Chart of Accounts'!$B$5:$C$50,2,FALSE),"")</f>
        <v>Conference-Photocopying Expense</v>
      </c>
      <c r="C30" s="197"/>
      <c r="D30" s="197"/>
      <c r="E30" s="197"/>
      <c r="F30" s="197"/>
      <c r="G30" s="197"/>
      <c r="H30" s="197"/>
      <c r="I30" s="197"/>
      <c r="J30" s="197"/>
      <c r="K30" s="207"/>
      <c r="L30" s="142"/>
      <c r="M30" s="142">
        <v>100</v>
      </c>
      <c r="N30" s="197"/>
      <c r="O30" s="77">
        <f t="shared" si="9"/>
        <v>100</v>
      </c>
      <c r="T30" s="2" t="s">
        <v>70</v>
      </c>
      <c r="U30" s="2">
        <v>7044</v>
      </c>
      <c r="AA30" s="2" t="s">
        <v>170</v>
      </c>
      <c r="AB30" s="2" t="str">
        <f t="shared" si="10"/>
        <v>7030-000000</v>
      </c>
      <c r="AC30" s="2">
        <v>150</v>
      </c>
      <c r="AD30" s="2" t="str">
        <f t="shared" si="11"/>
        <v>035</v>
      </c>
      <c r="AG30" s="2">
        <v>110</v>
      </c>
      <c r="AH30" s="2" t="str">
        <f>Summary!$B$2</f>
        <v>USD</v>
      </c>
      <c r="AI30" s="2">
        <f t="shared" si="12"/>
        <v>0</v>
      </c>
      <c r="AJ30" s="2">
        <f t="shared" si="13"/>
        <v>0</v>
      </c>
      <c r="AK30" s="2">
        <f t="shared" si="14"/>
        <v>0</v>
      </c>
      <c r="AL30" s="2">
        <f t="shared" si="15"/>
        <v>0</v>
      </c>
      <c r="AM30" s="2">
        <f t="shared" si="16"/>
        <v>0</v>
      </c>
      <c r="AN30" s="2">
        <f t="shared" si="17"/>
        <v>0</v>
      </c>
      <c r="AO30" s="2">
        <f t="shared" si="18"/>
        <v>0</v>
      </c>
      <c r="AP30" s="2">
        <f t="shared" si="19"/>
        <v>0</v>
      </c>
      <c r="AQ30" s="2">
        <f t="shared" si="20"/>
        <v>0</v>
      </c>
      <c r="AR30" s="2">
        <f t="shared" si="21"/>
        <v>0</v>
      </c>
      <c r="AS30" s="2">
        <f t="shared" si="22"/>
        <v>100</v>
      </c>
      <c r="AT30" s="2">
        <f t="shared" si="23"/>
        <v>0</v>
      </c>
    </row>
    <row r="31" spans="1:46" ht="20.25" customHeight="1" x14ac:dyDescent="0.55000000000000004">
      <c r="A31" s="3">
        <v>7042</v>
      </c>
      <c r="B31" s="45" t="str">
        <f>IF(ISTEXT("Conference-"&amp;VLOOKUP(A31,'Chart of Accounts'!$B$5:$C$50,2,FALSE)),"Conference-"&amp;VLOOKUP(A31,'Chart of Accounts'!$B$5:$C$50,2,FALSE),"")</f>
        <v>Conference-Outside Contractor Expense</v>
      </c>
      <c r="C31" s="197"/>
      <c r="D31" s="197"/>
      <c r="E31" s="197"/>
      <c r="F31" s="197"/>
      <c r="G31" s="197"/>
      <c r="H31" s="197"/>
      <c r="I31" s="197"/>
      <c r="J31" s="197"/>
      <c r="K31" s="207"/>
      <c r="L31" s="142"/>
      <c r="M31" s="142"/>
      <c r="N31" s="197"/>
      <c r="O31" s="77">
        <f t="shared" si="9"/>
        <v>0</v>
      </c>
      <c r="T31" s="2" t="s">
        <v>72</v>
      </c>
      <c r="U31" s="2">
        <v>7046</v>
      </c>
      <c r="AA31" s="2" t="s">
        <v>170</v>
      </c>
      <c r="AB31" s="2" t="str">
        <f t="shared" si="10"/>
        <v>7042-000000</v>
      </c>
      <c r="AC31" s="2">
        <v>150</v>
      </c>
      <c r="AD31" s="2" t="str">
        <f t="shared" si="11"/>
        <v>035</v>
      </c>
      <c r="AG31" s="2">
        <v>110</v>
      </c>
      <c r="AH31" s="2" t="str">
        <f>Summary!$B$2</f>
        <v>USD</v>
      </c>
      <c r="AI31" s="2">
        <f t="shared" si="12"/>
        <v>0</v>
      </c>
      <c r="AJ31" s="2">
        <f t="shared" si="13"/>
        <v>0</v>
      </c>
      <c r="AK31" s="2">
        <f t="shared" si="14"/>
        <v>0</v>
      </c>
      <c r="AL31" s="2">
        <f t="shared" si="15"/>
        <v>0</v>
      </c>
      <c r="AM31" s="2">
        <f t="shared" si="16"/>
        <v>0</v>
      </c>
      <c r="AN31" s="2">
        <f t="shared" si="17"/>
        <v>0</v>
      </c>
      <c r="AO31" s="2">
        <f t="shared" si="18"/>
        <v>0</v>
      </c>
      <c r="AP31" s="2">
        <f t="shared" si="19"/>
        <v>0</v>
      </c>
      <c r="AQ31" s="2">
        <f t="shared" si="20"/>
        <v>0</v>
      </c>
      <c r="AR31" s="2">
        <f t="shared" si="21"/>
        <v>0</v>
      </c>
      <c r="AS31" s="2">
        <f t="shared" si="22"/>
        <v>0</v>
      </c>
      <c r="AT31" s="2">
        <f t="shared" si="23"/>
        <v>0</v>
      </c>
    </row>
    <row r="32" spans="1:46" ht="20.25" customHeight="1" x14ac:dyDescent="0.55000000000000004">
      <c r="A32" s="3">
        <v>7048</v>
      </c>
      <c r="B32" s="45" t="str">
        <f>IF(ISTEXT("Conference-"&amp;VLOOKUP(A32,'Chart of Accounts'!$B$5:$C$50,2,FALSE)),"Conference-"&amp;VLOOKUP(A32,'Chart of Accounts'!$B$5:$C$50,2,FALSE),"")</f>
        <v>Conference-Equipment Purchase Expense (Less than $500)</v>
      </c>
      <c r="C32" s="197"/>
      <c r="D32" s="197"/>
      <c r="E32" s="197"/>
      <c r="F32" s="197"/>
      <c r="G32" s="197"/>
      <c r="H32" s="197"/>
      <c r="I32" s="197"/>
      <c r="J32" s="197"/>
      <c r="K32" s="207"/>
      <c r="L32" s="142"/>
      <c r="M32" s="142"/>
      <c r="N32" s="197"/>
      <c r="O32" s="77">
        <f t="shared" si="9"/>
        <v>0</v>
      </c>
      <c r="T32" s="2" t="s">
        <v>74</v>
      </c>
      <c r="U32" s="2">
        <v>7048</v>
      </c>
      <c r="AA32" s="2" t="s">
        <v>170</v>
      </c>
      <c r="AB32" s="2" t="str">
        <f t="shared" si="10"/>
        <v>7048-000000</v>
      </c>
      <c r="AC32" s="2">
        <v>150</v>
      </c>
      <c r="AD32" s="2" t="str">
        <f t="shared" si="11"/>
        <v>035</v>
      </c>
      <c r="AG32" s="2">
        <v>110</v>
      </c>
      <c r="AH32" s="2" t="str">
        <f>Summary!$B$2</f>
        <v>USD</v>
      </c>
      <c r="AI32" s="2">
        <f t="shared" si="12"/>
        <v>0</v>
      </c>
      <c r="AJ32" s="2">
        <f t="shared" si="13"/>
        <v>0</v>
      </c>
      <c r="AK32" s="2">
        <f t="shared" si="14"/>
        <v>0</v>
      </c>
      <c r="AL32" s="2">
        <f t="shared" si="15"/>
        <v>0</v>
      </c>
      <c r="AM32" s="2">
        <f t="shared" si="16"/>
        <v>0</v>
      </c>
      <c r="AN32" s="2">
        <f t="shared" si="17"/>
        <v>0</v>
      </c>
      <c r="AO32" s="2">
        <f t="shared" si="18"/>
        <v>0</v>
      </c>
      <c r="AP32" s="2">
        <f t="shared" si="19"/>
        <v>0</v>
      </c>
      <c r="AQ32" s="2">
        <f t="shared" si="20"/>
        <v>0</v>
      </c>
      <c r="AR32" s="2">
        <f t="shared" si="21"/>
        <v>0</v>
      </c>
      <c r="AS32" s="2">
        <f t="shared" si="22"/>
        <v>0</v>
      </c>
      <c r="AT32" s="2">
        <f t="shared" si="23"/>
        <v>0</v>
      </c>
    </row>
    <row r="33" spans="1:46" ht="20.25" customHeight="1" x14ac:dyDescent="0.55000000000000004">
      <c r="A33" s="3">
        <v>7070</v>
      </c>
      <c r="B33" s="45" t="str">
        <f>IF(ISTEXT("Conference-"&amp;VLOOKUP(A33,'Chart of Accounts'!$B$5:$C$50,2,FALSE)),"Conference-"&amp;VLOOKUP(A33,'Chart of Accounts'!$B$5:$C$50,2,FALSE),"")</f>
        <v>Conference-Bank Charges &amp; Credit Card Fee Expense</v>
      </c>
      <c r="C33" s="197"/>
      <c r="D33" s="197"/>
      <c r="E33" s="197"/>
      <c r="F33" s="197"/>
      <c r="G33" s="197"/>
      <c r="H33" s="197"/>
      <c r="I33" s="197"/>
      <c r="J33" s="197"/>
      <c r="K33" s="207"/>
      <c r="L33" s="142"/>
      <c r="M33" s="142"/>
      <c r="N33" s="197"/>
      <c r="O33" s="77">
        <f t="shared" si="9"/>
        <v>0</v>
      </c>
      <c r="T33" s="2" t="s">
        <v>76</v>
      </c>
      <c r="U33" s="2">
        <v>7050</v>
      </c>
      <c r="AA33" s="2" t="s">
        <v>170</v>
      </c>
      <c r="AB33" s="2" t="str">
        <f t="shared" si="10"/>
        <v>7070-000000</v>
      </c>
      <c r="AC33" s="2">
        <v>150</v>
      </c>
      <c r="AD33" s="2" t="str">
        <f t="shared" si="11"/>
        <v>035</v>
      </c>
      <c r="AG33" s="2">
        <v>110</v>
      </c>
      <c r="AH33" s="2" t="str">
        <f>Summary!$B$2</f>
        <v>USD</v>
      </c>
      <c r="AI33" s="2">
        <f t="shared" si="12"/>
        <v>0</v>
      </c>
      <c r="AJ33" s="2">
        <f t="shared" si="13"/>
        <v>0</v>
      </c>
      <c r="AK33" s="2">
        <f t="shared" si="14"/>
        <v>0</v>
      </c>
      <c r="AL33" s="2">
        <f t="shared" si="15"/>
        <v>0</v>
      </c>
      <c r="AM33" s="2">
        <f t="shared" si="16"/>
        <v>0</v>
      </c>
      <c r="AN33" s="2">
        <f t="shared" si="17"/>
        <v>0</v>
      </c>
      <c r="AO33" s="2">
        <f t="shared" si="18"/>
        <v>0</v>
      </c>
      <c r="AP33" s="2">
        <f t="shared" si="19"/>
        <v>0</v>
      </c>
      <c r="AQ33" s="2">
        <f t="shared" si="20"/>
        <v>0</v>
      </c>
      <c r="AR33" s="2">
        <f t="shared" si="21"/>
        <v>0</v>
      </c>
      <c r="AS33" s="2">
        <f t="shared" si="22"/>
        <v>0</v>
      </c>
      <c r="AT33" s="2">
        <f t="shared" si="23"/>
        <v>0</v>
      </c>
    </row>
    <row r="34" spans="1:46" ht="20.25" customHeight="1" x14ac:dyDescent="0.55000000000000004">
      <c r="A34" s="3">
        <v>7072</v>
      </c>
      <c r="B34" s="45" t="str">
        <f>IF(ISTEXT("Conference-"&amp;VLOOKUP(A34,'Chart of Accounts'!$B$5:$C$50,2,FALSE)),"Conference-"&amp;VLOOKUP(A34,'Chart of Accounts'!$B$5:$C$50,2,FALSE),"")</f>
        <v>Conference-Sales Tax Expense (incl. GST, VAT, etc.)</v>
      </c>
      <c r="C34" s="197"/>
      <c r="D34" s="197"/>
      <c r="E34" s="197"/>
      <c r="F34" s="197"/>
      <c r="G34" s="197"/>
      <c r="H34" s="197"/>
      <c r="I34" s="197"/>
      <c r="J34" s="197"/>
      <c r="K34" s="207"/>
      <c r="L34" s="142"/>
      <c r="M34" s="142"/>
      <c r="N34" s="197"/>
      <c r="O34" s="77">
        <f t="shared" si="9"/>
        <v>0</v>
      </c>
      <c r="T34" s="2" t="s">
        <v>78</v>
      </c>
      <c r="U34" s="2">
        <v>7052</v>
      </c>
      <c r="AA34" s="2" t="s">
        <v>170</v>
      </c>
      <c r="AB34" s="2" t="str">
        <f t="shared" si="10"/>
        <v>7072-000000</v>
      </c>
      <c r="AC34" s="2">
        <v>150</v>
      </c>
      <c r="AD34" s="2" t="str">
        <f t="shared" si="11"/>
        <v>035</v>
      </c>
      <c r="AG34" s="2">
        <v>110</v>
      </c>
      <c r="AH34" s="2" t="str">
        <f>Summary!$B$2</f>
        <v>USD</v>
      </c>
      <c r="AI34" s="2">
        <f t="shared" si="12"/>
        <v>0</v>
      </c>
      <c r="AJ34" s="2">
        <f t="shared" si="13"/>
        <v>0</v>
      </c>
      <c r="AK34" s="2">
        <f t="shared" si="14"/>
        <v>0</v>
      </c>
      <c r="AL34" s="2">
        <f t="shared" si="15"/>
        <v>0</v>
      </c>
      <c r="AM34" s="2">
        <f t="shared" si="16"/>
        <v>0</v>
      </c>
      <c r="AN34" s="2">
        <f t="shared" si="17"/>
        <v>0</v>
      </c>
      <c r="AO34" s="2">
        <f t="shared" si="18"/>
        <v>0</v>
      </c>
      <c r="AP34" s="2">
        <f t="shared" si="19"/>
        <v>0</v>
      </c>
      <c r="AQ34" s="2">
        <f t="shared" si="20"/>
        <v>0</v>
      </c>
      <c r="AR34" s="2">
        <f t="shared" si="21"/>
        <v>0</v>
      </c>
      <c r="AS34" s="2">
        <f t="shared" si="22"/>
        <v>0</v>
      </c>
      <c r="AT34" s="2">
        <f t="shared" si="23"/>
        <v>0</v>
      </c>
    </row>
    <row r="35" spans="1:46" ht="20.25" customHeight="1" x14ac:dyDescent="0.55000000000000004">
      <c r="A35" s="3">
        <v>7078</v>
      </c>
      <c r="B35" s="45" t="str">
        <f>IF(ISTEXT("Conference-"&amp;VLOOKUP(A35,'Chart of Accounts'!$B$5:$C$50,2,FALSE)),"Conference-"&amp;VLOOKUP(A35,'Chart of Accounts'!$B$5:$C$50,2,FALSE),"")</f>
        <v>Conference-Food Expense</v>
      </c>
      <c r="C35" s="197"/>
      <c r="D35" s="197"/>
      <c r="E35" s="197"/>
      <c r="F35" s="197"/>
      <c r="G35" s="197"/>
      <c r="H35" s="197"/>
      <c r="I35" s="197"/>
      <c r="J35" s="197"/>
      <c r="K35" s="207"/>
      <c r="L35" s="142"/>
      <c r="M35" s="142"/>
      <c r="N35" s="197"/>
      <c r="O35" s="77">
        <f t="shared" si="9"/>
        <v>0</v>
      </c>
      <c r="T35" s="2" t="s">
        <v>79</v>
      </c>
      <c r="U35" s="2">
        <v>7070</v>
      </c>
      <c r="AA35" s="2" t="s">
        <v>170</v>
      </c>
      <c r="AB35" s="2" t="str">
        <f t="shared" si="10"/>
        <v>7078-000000</v>
      </c>
      <c r="AC35" s="2">
        <v>150</v>
      </c>
      <c r="AD35" s="2" t="str">
        <f t="shared" si="11"/>
        <v>035</v>
      </c>
      <c r="AG35" s="2">
        <v>110</v>
      </c>
      <c r="AH35" s="2" t="str">
        <f>Summary!$B$2</f>
        <v>USD</v>
      </c>
      <c r="AI35" s="2">
        <f t="shared" si="12"/>
        <v>0</v>
      </c>
      <c r="AJ35" s="2">
        <f t="shared" si="13"/>
        <v>0</v>
      </c>
      <c r="AK35" s="2">
        <f t="shared" si="14"/>
        <v>0</v>
      </c>
      <c r="AL35" s="2">
        <f t="shared" si="15"/>
        <v>0</v>
      </c>
      <c r="AM35" s="2">
        <f t="shared" si="16"/>
        <v>0</v>
      </c>
      <c r="AN35" s="2">
        <f t="shared" si="17"/>
        <v>0</v>
      </c>
      <c r="AO35" s="2">
        <f t="shared" si="18"/>
        <v>0</v>
      </c>
      <c r="AP35" s="2">
        <f t="shared" si="19"/>
        <v>0</v>
      </c>
      <c r="AQ35" s="2">
        <f t="shared" si="20"/>
        <v>0</v>
      </c>
      <c r="AR35" s="2">
        <f t="shared" si="21"/>
        <v>0</v>
      </c>
      <c r="AS35" s="2">
        <f t="shared" si="22"/>
        <v>0</v>
      </c>
      <c r="AT35" s="2">
        <f t="shared" si="23"/>
        <v>0</v>
      </c>
    </row>
    <row r="36" spans="1:46" ht="20.25" customHeight="1" x14ac:dyDescent="0.55000000000000004">
      <c r="A36" s="3">
        <v>7080</v>
      </c>
      <c r="B36" s="45" t="str">
        <f>IF(ISTEXT("Conference-"&amp;VLOOKUP(A36,'Chart of Accounts'!$B$5:$C$50,2,FALSE)),"Conference-"&amp;VLOOKUP(A36,'Chart of Accounts'!$B$5:$C$50,2,FALSE),"")</f>
        <v>Conference-Gifts &amp; Thank Yous</v>
      </c>
      <c r="C36" s="197"/>
      <c r="D36" s="197"/>
      <c r="E36" s="197"/>
      <c r="F36" s="197"/>
      <c r="G36" s="197"/>
      <c r="H36" s="197"/>
      <c r="I36" s="197"/>
      <c r="J36" s="197"/>
      <c r="K36" s="207"/>
      <c r="L36" s="142"/>
      <c r="M36" s="142">
        <v>100</v>
      </c>
      <c r="N36" s="197"/>
      <c r="O36" s="77">
        <f t="shared" si="9"/>
        <v>100</v>
      </c>
      <c r="T36" s="2" t="s">
        <v>81</v>
      </c>
      <c r="U36" s="2">
        <v>7072</v>
      </c>
      <c r="AA36" s="2" t="s">
        <v>170</v>
      </c>
      <c r="AB36" s="2" t="str">
        <f t="shared" ref="AB36:AB40" si="24">IF(A36="","",A36&amp;"-000000")</f>
        <v>7080-000000</v>
      </c>
      <c r="AC36" s="2">
        <v>150</v>
      </c>
      <c r="AD36" s="2" t="str">
        <f t="shared" si="11"/>
        <v>035</v>
      </c>
      <c r="AG36" s="2">
        <v>110</v>
      </c>
      <c r="AH36" s="2" t="str">
        <f>Summary!$B$2</f>
        <v>USD</v>
      </c>
      <c r="AI36" s="2">
        <f t="shared" ref="AI36:AI40" si="25">IF(C36="",0,C36)</f>
        <v>0</v>
      </c>
      <c r="AJ36" s="2">
        <f t="shared" ref="AJ36:AJ40" si="26">IF(D36="",0,D36)</f>
        <v>0</v>
      </c>
      <c r="AK36" s="2">
        <f t="shared" ref="AK36:AK40" si="27">IF(E36="",0,E36)</f>
        <v>0</v>
      </c>
      <c r="AL36" s="2">
        <f t="shared" ref="AL36:AL40" si="28">IF(F36="",0,F36)</f>
        <v>0</v>
      </c>
      <c r="AM36" s="2">
        <f t="shared" ref="AM36:AM40" si="29">IF(G36="",0,G36)</f>
        <v>0</v>
      </c>
      <c r="AN36" s="2">
        <f t="shared" ref="AN36:AN40" si="30">IF(H36="",0,H36)</f>
        <v>0</v>
      </c>
      <c r="AO36" s="2">
        <f t="shared" ref="AO36:AO40" si="31">IF(I36="",0,I36)</f>
        <v>0</v>
      </c>
      <c r="AP36" s="2">
        <f t="shared" ref="AP36:AP40" si="32">IF(J36="",0,J36)</f>
        <v>0</v>
      </c>
      <c r="AQ36" s="2">
        <f t="shared" ref="AQ36:AQ40" si="33">IF(K36="",0,K36)</f>
        <v>0</v>
      </c>
      <c r="AR36" s="2">
        <f t="shared" ref="AR36:AR40" si="34">IF(L36="",0,L36)</f>
        <v>0</v>
      </c>
      <c r="AS36" s="2">
        <f t="shared" ref="AS36:AS40" si="35">IF(M36="",0,M36)</f>
        <v>100</v>
      </c>
      <c r="AT36" s="2">
        <f t="shared" ref="AT36:AT40" si="36">IF(N36="",0,N36)</f>
        <v>0</v>
      </c>
    </row>
    <row r="37" spans="1:46" ht="20.25" customHeight="1" x14ac:dyDescent="0.55000000000000004">
      <c r="A37" s="3">
        <v>7090</v>
      </c>
      <c r="B37" s="45" t="s">
        <v>228</v>
      </c>
      <c r="C37" s="197"/>
      <c r="D37" s="197"/>
      <c r="E37" s="197"/>
      <c r="F37" s="197"/>
      <c r="G37" s="197"/>
      <c r="H37" s="197"/>
      <c r="I37" s="197"/>
      <c r="J37" s="197"/>
      <c r="K37" s="207"/>
      <c r="L37" s="142"/>
      <c r="M37" s="142">
        <v>500</v>
      </c>
      <c r="N37" s="197"/>
      <c r="O37" s="77">
        <f t="shared" si="9"/>
        <v>500</v>
      </c>
      <c r="T37" s="2" t="s">
        <v>83</v>
      </c>
      <c r="U37" s="2">
        <v>7078</v>
      </c>
      <c r="AA37" s="2" t="s">
        <v>170</v>
      </c>
      <c r="AB37" s="2" t="str">
        <f t="shared" si="24"/>
        <v>7090-000000</v>
      </c>
      <c r="AC37" s="2">
        <v>150</v>
      </c>
      <c r="AD37" s="2" t="str">
        <f t="shared" si="11"/>
        <v>035</v>
      </c>
      <c r="AG37" s="2">
        <v>110</v>
      </c>
      <c r="AH37" s="2" t="str">
        <f>Summary!$B$2</f>
        <v>USD</v>
      </c>
      <c r="AI37" s="2">
        <f t="shared" si="25"/>
        <v>0</v>
      </c>
      <c r="AJ37" s="2">
        <f t="shared" si="26"/>
        <v>0</v>
      </c>
      <c r="AK37" s="2">
        <f t="shared" si="27"/>
        <v>0</v>
      </c>
      <c r="AL37" s="2">
        <f t="shared" si="28"/>
        <v>0</v>
      </c>
      <c r="AM37" s="2">
        <f t="shared" si="29"/>
        <v>0</v>
      </c>
      <c r="AN37" s="2">
        <f t="shared" si="30"/>
        <v>0</v>
      </c>
      <c r="AO37" s="2">
        <f t="shared" si="31"/>
        <v>0</v>
      </c>
      <c r="AP37" s="2">
        <f t="shared" si="32"/>
        <v>0</v>
      </c>
      <c r="AQ37" s="2">
        <f t="shared" si="33"/>
        <v>0</v>
      </c>
      <c r="AR37" s="2">
        <f t="shared" si="34"/>
        <v>0</v>
      </c>
      <c r="AS37" s="2">
        <f t="shared" si="35"/>
        <v>500</v>
      </c>
      <c r="AT37" s="2">
        <f t="shared" si="36"/>
        <v>0</v>
      </c>
    </row>
    <row r="38" spans="1:46" ht="20.25" customHeight="1" x14ac:dyDescent="0.55000000000000004">
      <c r="A38" s="83"/>
      <c r="B38" s="45" t="str">
        <f>IF(ISTEXT("Conference-"&amp;VLOOKUP(A38,'Chart of Accounts'!$B$5:$C$54,2,FALSE)),"Conference-"&amp;VLOOKUP(A38,'Chart of Accounts'!$B$5:$C$54,2,FALSE),"")</f>
        <v/>
      </c>
      <c r="C38" s="197"/>
      <c r="D38" s="197"/>
      <c r="E38" s="197"/>
      <c r="F38" s="197"/>
      <c r="G38" s="197"/>
      <c r="H38" s="197"/>
      <c r="I38" s="197"/>
      <c r="J38" s="197"/>
      <c r="K38" s="207"/>
      <c r="L38" s="142"/>
      <c r="M38" s="142"/>
      <c r="N38" s="197"/>
      <c r="O38" s="139">
        <f t="shared" si="9"/>
        <v>0</v>
      </c>
      <c r="T38" s="2" t="s">
        <v>85</v>
      </c>
      <c r="U38" s="2">
        <v>7080</v>
      </c>
      <c r="AA38" s="2" t="s">
        <v>170</v>
      </c>
      <c r="AB38" s="2" t="str">
        <f t="shared" si="24"/>
        <v/>
      </c>
      <c r="AC38" s="2">
        <v>150</v>
      </c>
      <c r="AD38" s="2" t="str">
        <f t="shared" si="11"/>
        <v>035</v>
      </c>
      <c r="AG38" s="2">
        <v>110</v>
      </c>
      <c r="AH38" s="2" t="str">
        <f>Summary!$B$2</f>
        <v>USD</v>
      </c>
      <c r="AI38" s="2">
        <f t="shared" si="25"/>
        <v>0</v>
      </c>
      <c r="AJ38" s="2">
        <f t="shared" si="26"/>
        <v>0</v>
      </c>
      <c r="AK38" s="2">
        <f t="shared" si="27"/>
        <v>0</v>
      </c>
      <c r="AL38" s="2">
        <f t="shared" si="28"/>
        <v>0</v>
      </c>
      <c r="AM38" s="2">
        <f t="shared" si="29"/>
        <v>0</v>
      </c>
      <c r="AN38" s="2">
        <f t="shared" si="30"/>
        <v>0</v>
      </c>
      <c r="AO38" s="2">
        <f t="shared" si="31"/>
        <v>0</v>
      </c>
      <c r="AP38" s="2">
        <f t="shared" si="32"/>
        <v>0</v>
      </c>
      <c r="AQ38" s="2">
        <f t="shared" si="33"/>
        <v>0</v>
      </c>
      <c r="AR38" s="2">
        <f t="shared" si="34"/>
        <v>0</v>
      </c>
      <c r="AS38" s="2">
        <f t="shared" si="35"/>
        <v>0</v>
      </c>
      <c r="AT38" s="2">
        <f t="shared" si="36"/>
        <v>0</v>
      </c>
    </row>
    <row r="39" spans="1:46" ht="20.25" customHeight="1" x14ac:dyDescent="0.55000000000000004">
      <c r="A39" s="140"/>
      <c r="B39" s="45" t="str">
        <f>IF(ISTEXT("Conference-"&amp;VLOOKUP(A39,'Chart of Accounts'!$B$5:$C$54,2,FALSE)),"Conference-"&amp;VLOOKUP(A39,'Chart of Accounts'!$B$5:$C$54,2,FALSE),"")</f>
        <v/>
      </c>
      <c r="C39" s="197"/>
      <c r="D39" s="197"/>
      <c r="E39" s="197"/>
      <c r="F39" s="197"/>
      <c r="G39" s="197"/>
      <c r="H39" s="197"/>
      <c r="I39" s="197"/>
      <c r="J39" s="197"/>
      <c r="K39" s="207"/>
      <c r="L39" s="142"/>
      <c r="M39" s="142"/>
      <c r="N39" s="197"/>
      <c r="O39" s="139">
        <f t="shared" si="9"/>
        <v>0</v>
      </c>
      <c r="T39" s="2" t="s">
        <v>87</v>
      </c>
      <c r="U39" s="2">
        <v>7082</v>
      </c>
      <c r="AA39" s="2" t="s">
        <v>170</v>
      </c>
      <c r="AB39" s="2" t="str">
        <f t="shared" si="24"/>
        <v/>
      </c>
      <c r="AC39" s="2">
        <v>150</v>
      </c>
      <c r="AD39" s="2" t="str">
        <f t="shared" si="11"/>
        <v>035</v>
      </c>
      <c r="AG39" s="2">
        <v>110</v>
      </c>
      <c r="AH39" s="2" t="str">
        <f>Summary!$B$2</f>
        <v>USD</v>
      </c>
      <c r="AI39" s="2">
        <f t="shared" si="25"/>
        <v>0</v>
      </c>
      <c r="AJ39" s="2">
        <f t="shared" si="26"/>
        <v>0</v>
      </c>
      <c r="AK39" s="2">
        <f t="shared" si="27"/>
        <v>0</v>
      </c>
      <c r="AL39" s="2">
        <f t="shared" si="28"/>
        <v>0</v>
      </c>
      <c r="AM39" s="2">
        <f t="shared" si="29"/>
        <v>0</v>
      </c>
      <c r="AN39" s="2">
        <f t="shared" si="30"/>
        <v>0</v>
      </c>
      <c r="AO39" s="2">
        <f t="shared" si="31"/>
        <v>0</v>
      </c>
      <c r="AP39" s="2">
        <f t="shared" si="32"/>
        <v>0</v>
      </c>
      <c r="AQ39" s="2">
        <f t="shared" si="33"/>
        <v>0</v>
      </c>
      <c r="AR39" s="2">
        <f t="shared" si="34"/>
        <v>0</v>
      </c>
      <c r="AS39" s="2">
        <f t="shared" si="35"/>
        <v>0</v>
      </c>
      <c r="AT39" s="2">
        <f t="shared" si="36"/>
        <v>0</v>
      </c>
    </row>
    <row r="40" spans="1:46" ht="20.25" customHeight="1" x14ac:dyDescent="0.55000000000000004">
      <c r="A40" s="140"/>
      <c r="B40" s="45" t="str">
        <f>IF(ISTEXT("Conference-"&amp;VLOOKUP(A40,'Chart of Accounts'!$B$5:$C$54,2,FALSE)),"Conference-"&amp;VLOOKUP(A40,'Chart of Accounts'!$B$5:$C$54,2,FALSE),"")</f>
        <v/>
      </c>
      <c r="C40" s="197"/>
      <c r="D40" s="197"/>
      <c r="E40" s="197"/>
      <c r="F40" s="197"/>
      <c r="G40" s="197"/>
      <c r="H40" s="197"/>
      <c r="I40" s="197"/>
      <c r="J40" s="197"/>
      <c r="K40" s="207"/>
      <c r="L40" s="142"/>
      <c r="M40" s="142"/>
      <c r="N40" s="197"/>
      <c r="O40" s="139">
        <f t="shared" si="9"/>
        <v>0</v>
      </c>
      <c r="T40" s="2" t="s">
        <v>89</v>
      </c>
      <c r="U40" s="2">
        <v>7084</v>
      </c>
      <c r="AA40" s="2" t="s">
        <v>170</v>
      </c>
      <c r="AB40" s="2" t="str">
        <f t="shared" si="24"/>
        <v/>
      </c>
      <c r="AC40" s="2">
        <v>150</v>
      </c>
      <c r="AD40" s="2" t="str">
        <f t="shared" si="11"/>
        <v>035</v>
      </c>
      <c r="AG40" s="2">
        <v>110</v>
      </c>
      <c r="AH40" s="2" t="str">
        <f>Summary!$B$2</f>
        <v>USD</v>
      </c>
      <c r="AI40" s="2">
        <f t="shared" si="25"/>
        <v>0</v>
      </c>
      <c r="AJ40" s="2">
        <f t="shared" si="26"/>
        <v>0</v>
      </c>
      <c r="AK40" s="2">
        <f t="shared" si="27"/>
        <v>0</v>
      </c>
      <c r="AL40" s="2">
        <f t="shared" si="28"/>
        <v>0</v>
      </c>
      <c r="AM40" s="2">
        <f t="shared" si="29"/>
        <v>0</v>
      </c>
      <c r="AN40" s="2">
        <f t="shared" si="30"/>
        <v>0</v>
      </c>
      <c r="AO40" s="2">
        <f t="shared" si="31"/>
        <v>0</v>
      </c>
      <c r="AP40" s="2">
        <f t="shared" si="32"/>
        <v>0</v>
      </c>
      <c r="AQ40" s="2">
        <f t="shared" si="33"/>
        <v>0</v>
      </c>
      <c r="AR40" s="2">
        <f t="shared" si="34"/>
        <v>0</v>
      </c>
      <c r="AS40" s="2">
        <f t="shared" si="35"/>
        <v>0</v>
      </c>
      <c r="AT40" s="2">
        <f t="shared" si="36"/>
        <v>0</v>
      </c>
    </row>
    <row r="41" spans="1:46" ht="20.25" customHeight="1" x14ac:dyDescent="0.6">
      <c r="A41" s="3" t="s">
        <v>116</v>
      </c>
      <c r="C41" s="136">
        <f>SUM(C21:C40)</f>
        <v>0</v>
      </c>
      <c r="D41" s="136">
        <f t="shared" ref="D41:N41" si="37">SUM(D21:D40)</f>
        <v>0</v>
      </c>
      <c r="E41" s="136">
        <f t="shared" si="37"/>
        <v>0</v>
      </c>
      <c r="F41" s="136">
        <f t="shared" si="37"/>
        <v>0</v>
      </c>
      <c r="G41" s="136">
        <f t="shared" si="37"/>
        <v>0</v>
      </c>
      <c r="H41" s="136">
        <f t="shared" si="37"/>
        <v>0</v>
      </c>
      <c r="I41" s="136">
        <f>SUM(I21:I40)</f>
        <v>0</v>
      </c>
      <c r="J41" s="136">
        <f t="shared" si="37"/>
        <v>0</v>
      </c>
      <c r="K41" s="136">
        <f t="shared" si="37"/>
        <v>0</v>
      </c>
      <c r="L41" s="136">
        <f t="shared" si="37"/>
        <v>0</v>
      </c>
      <c r="M41" s="136">
        <f t="shared" si="37"/>
        <v>15000</v>
      </c>
      <c r="N41" s="136">
        <f t="shared" si="37"/>
        <v>0</v>
      </c>
      <c r="O41" s="136">
        <f>SUM(O21:O40)</f>
        <v>15000</v>
      </c>
      <c r="T41" s="2" t="s">
        <v>91</v>
      </c>
      <c r="U41" s="2">
        <v>7088</v>
      </c>
    </row>
    <row r="42" spans="1:46" ht="20.25" customHeight="1" x14ac:dyDescent="0.6">
      <c r="C42" s="78"/>
      <c r="D42" s="78"/>
      <c r="E42" s="78"/>
      <c r="F42" s="78"/>
      <c r="G42" s="78"/>
      <c r="H42" s="78"/>
      <c r="I42" s="78"/>
      <c r="J42" s="78"/>
      <c r="K42" s="78"/>
      <c r="L42" s="78"/>
      <c r="M42" s="78"/>
      <c r="N42" s="78"/>
      <c r="O42" s="78"/>
      <c r="T42" s="2" t="s">
        <v>93</v>
      </c>
      <c r="U42" s="2">
        <v>7090</v>
      </c>
    </row>
    <row r="43" spans="1:46" ht="20.25" customHeight="1" thickBot="1" x14ac:dyDescent="0.65">
      <c r="A43" s="3" t="s">
        <v>114</v>
      </c>
      <c r="C43" s="143">
        <f t="shared" ref="C43:O43" si="38">C18-C41</f>
        <v>0</v>
      </c>
      <c r="D43" s="143">
        <f t="shared" si="38"/>
        <v>0</v>
      </c>
      <c r="E43" s="143">
        <f t="shared" si="38"/>
        <v>0</v>
      </c>
      <c r="F43" s="143">
        <f t="shared" si="38"/>
        <v>0</v>
      </c>
      <c r="G43" s="143">
        <f t="shared" si="38"/>
        <v>0</v>
      </c>
      <c r="H43" s="143">
        <f t="shared" si="38"/>
        <v>0</v>
      </c>
      <c r="I43" s="143">
        <f t="shared" si="38"/>
        <v>0</v>
      </c>
      <c r="J43" s="143">
        <f t="shared" si="38"/>
        <v>0</v>
      </c>
      <c r="K43" s="143">
        <f t="shared" si="38"/>
        <v>0</v>
      </c>
      <c r="L43" s="143">
        <f t="shared" si="38"/>
        <v>0</v>
      </c>
      <c r="M43" s="143">
        <f t="shared" si="38"/>
        <v>0</v>
      </c>
      <c r="N43" s="143">
        <f t="shared" si="38"/>
        <v>0</v>
      </c>
      <c r="O43" s="143">
        <f t="shared" si="38"/>
        <v>0</v>
      </c>
      <c r="T43" s="2" t="s">
        <v>95</v>
      </c>
      <c r="U43" s="2">
        <v>7072</v>
      </c>
    </row>
    <row r="44" spans="1:46" ht="20.25" customHeight="1" thickTop="1" x14ac:dyDescent="0.55000000000000004">
      <c r="N44" s="61" t="str">
        <f>IF(O43&lt;0,"***This category should not operate at a loss ","")</f>
        <v/>
      </c>
    </row>
    <row r="45" spans="1:46" ht="20.25" customHeight="1" x14ac:dyDescent="0.55000000000000004">
      <c r="T45" s="2">
        <f>'Chart of Accounts'!I38</f>
        <v>0</v>
      </c>
    </row>
    <row r="46" spans="1:46" ht="20.25" customHeight="1" x14ac:dyDescent="0.6">
      <c r="C46" s="60" t="s">
        <v>520</v>
      </c>
      <c r="T46" s="2">
        <f>'Chart of Accounts'!I39</f>
        <v>0</v>
      </c>
    </row>
    <row r="47" spans="1:46" ht="111.75" customHeight="1" x14ac:dyDescent="0.55000000000000004">
      <c r="C47" s="288" t="s">
        <v>664</v>
      </c>
      <c r="D47" s="288"/>
      <c r="E47" s="288"/>
      <c r="F47" s="288"/>
      <c r="G47" s="288"/>
      <c r="H47" s="288"/>
      <c r="I47" s="288"/>
      <c r="J47" s="288"/>
      <c r="K47" s="288"/>
      <c r="L47" s="288"/>
      <c r="M47" s="288"/>
      <c r="N47" s="288"/>
      <c r="T47" s="2">
        <f>'Chart of Accounts'!I40</f>
        <v>0</v>
      </c>
    </row>
    <row r="48" spans="1:46" ht="222" customHeight="1" x14ac:dyDescent="0.55000000000000004">
      <c r="C48" s="285" t="s">
        <v>729</v>
      </c>
      <c r="D48" s="286"/>
      <c r="E48" s="286"/>
      <c r="F48" s="286"/>
      <c r="G48" s="286"/>
      <c r="H48" s="286"/>
      <c r="I48" s="286"/>
      <c r="J48" s="286"/>
      <c r="K48" s="286"/>
      <c r="L48" s="286"/>
      <c r="M48" s="286"/>
      <c r="N48" s="287"/>
      <c r="T48" s="2">
        <f>'Chart of Accounts'!I41</f>
        <v>0</v>
      </c>
    </row>
    <row r="49" spans="3:20" x14ac:dyDescent="0.55000000000000004">
      <c r="C49" s="61" t="str">
        <f>IF(C48="","***Please complete the above Narratives for this budget category","")</f>
        <v/>
      </c>
      <c r="T49" s="2">
        <f>'Chart of Accounts'!I42</f>
        <v>0</v>
      </c>
    </row>
    <row r="50" spans="3:20" ht="17.7" thickBot="1" x14ac:dyDescent="0.6">
      <c r="T50" s="2">
        <f>'Chart of Accounts'!I43</f>
        <v>0</v>
      </c>
    </row>
    <row r="51" spans="3:20" ht="18" thickBot="1" x14ac:dyDescent="0.6">
      <c r="C51" s="293" t="s">
        <v>529</v>
      </c>
      <c r="D51" s="294"/>
      <c r="E51" s="294"/>
      <c r="F51" s="294"/>
      <c r="G51" s="294"/>
      <c r="H51" s="294"/>
      <c r="I51" s="294"/>
      <c r="J51" s="294"/>
      <c r="K51" s="294"/>
      <c r="L51" s="294"/>
      <c r="M51" s="294"/>
      <c r="N51" s="295"/>
      <c r="T51" s="2">
        <f>'Chart of Accounts'!I44</f>
        <v>0</v>
      </c>
    </row>
    <row r="52" spans="3:20" ht="17.7" x14ac:dyDescent="0.55000000000000004">
      <c r="C52" s="144" t="s">
        <v>541</v>
      </c>
      <c r="D52" s="52"/>
      <c r="E52" s="52"/>
      <c r="F52" s="52"/>
      <c r="G52" s="52"/>
      <c r="H52" s="52"/>
      <c r="I52" s="52"/>
      <c r="J52" s="52"/>
      <c r="K52" s="52"/>
      <c r="L52" s="52"/>
      <c r="M52" s="52"/>
      <c r="N52" s="53"/>
    </row>
    <row r="53" spans="3:20" ht="60.6" customHeight="1" x14ac:dyDescent="0.55000000000000004">
      <c r="C53" s="54"/>
      <c r="D53" s="299" t="s">
        <v>696</v>
      </c>
      <c r="E53" s="242"/>
      <c r="F53" s="242"/>
      <c r="G53" s="242"/>
      <c r="H53" s="242"/>
      <c r="I53" s="242"/>
      <c r="J53" s="242"/>
      <c r="K53" s="242"/>
      <c r="L53" s="242"/>
      <c r="M53" s="242"/>
      <c r="N53" s="300"/>
      <c r="T53" s="2">
        <f>'Chart of Accounts'!I45</f>
        <v>0</v>
      </c>
    </row>
    <row r="54" spans="3:20" ht="21" customHeight="1" x14ac:dyDescent="0.55000000000000004">
      <c r="C54" s="147" t="s">
        <v>530</v>
      </c>
      <c r="D54" s="148"/>
      <c r="E54" s="148"/>
      <c r="F54" s="148"/>
      <c r="G54" s="148"/>
      <c r="H54" s="148"/>
      <c r="I54" s="148"/>
      <c r="J54" s="148"/>
      <c r="K54" s="148"/>
      <c r="L54" s="148"/>
      <c r="M54" s="148"/>
      <c r="N54" s="149"/>
    </row>
    <row r="55" spans="3:20" ht="24" customHeight="1" x14ac:dyDescent="0.55000000000000004">
      <c r="C55" s="155"/>
      <c r="D55" s="296" t="s">
        <v>534</v>
      </c>
      <c r="E55" s="297"/>
      <c r="F55" s="297"/>
      <c r="G55" s="297"/>
      <c r="H55" s="297"/>
      <c r="I55" s="297"/>
      <c r="J55" s="297"/>
      <c r="K55" s="297"/>
      <c r="L55" s="297"/>
      <c r="M55" s="297"/>
      <c r="N55" s="298"/>
    </row>
    <row r="56" spans="3:20" ht="24" customHeight="1" x14ac:dyDescent="0.55000000000000004">
      <c r="C56" s="156" t="s">
        <v>531</v>
      </c>
      <c r="D56" s="152"/>
      <c r="E56" s="152"/>
      <c r="F56" s="152"/>
      <c r="G56" s="152"/>
      <c r="H56" s="152"/>
      <c r="I56" s="152"/>
      <c r="J56" s="152"/>
      <c r="K56" s="152"/>
      <c r="L56" s="152"/>
      <c r="M56" s="152"/>
      <c r="N56" s="153"/>
    </row>
    <row r="57" spans="3:20" ht="60" customHeight="1" x14ac:dyDescent="0.55000000000000004">
      <c r="C57" s="155"/>
      <c r="D57" s="299" t="s">
        <v>611</v>
      </c>
      <c r="E57" s="242"/>
      <c r="F57" s="242"/>
      <c r="G57" s="242"/>
      <c r="H57" s="242"/>
      <c r="I57" s="242"/>
      <c r="J57" s="242"/>
      <c r="K57" s="242"/>
      <c r="L57" s="242"/>
      <c r="M57" s="242"/>
      <c r="N57" s="300"/>
    </row>
    <row r="58" spans="3:20" ht="21" customHeight="1" x14ac:dyDescent="0.55000000000000004">
      <c r="C58" s="312" t="s">
        <v>532</v>
      </c>
      <c r="D58" s="313"/>
      <c r="E58" s="313"/>
      <c r="F58" s="313"/>
      <c r="G58" s="313"/>
      <c r="H58" s="313"/>
      <c r="I58" s="313"/>
      <c r="J58" s="313"/>
      <c r="K58" s="313"/>
      <c r="L58" s="313"/>
      <c r="M58" s="313"/>
      <c r="N58" s="314"/>
    </row>
    <row r="59" spans="3:20" ht="24" customHeight="1" x14ac:dyDescent="0.55000000000000004">
      <c r="C59" s="155"/>
      <c r="D59" s="296" t="s">
        <v>535</v>
      </c>
      <c r="E59" s="297"/>
      <c r="F59" s="297"/>
      <c r="G59" s="297"/>
      <c r="H59" s="297"/>
      <c r="I59" s="297"/>
      <c r="J59" s="297"/>
      <c r="K59" s="297"/>
      <c r="L59" s="297"/>
      <c r="M59" s="297"/>
      <c r="N59" s="298"/>
      <c r="T59" s="2">
        <f>'Chart of Accounts'!I46</f>
        <v>0</v>
      </c>
    </row>
    <row r="60" spans="3:20" ht="26.25" customHeight="1" x14ac:dyDescent="0.55000000000000004">
      <c r="C60" s="147" t="s">
        <v>533</v>
      </c>
      <c r="D60" s="152"/>
      <c r="E60" s="152"/>
      <c r="F60" s="152"/>
      <c r="G60" s="152"/>
      <c r="H60" s="152"/>
      <c r="I60" s="152"/>
      <c r="J60" s="152"/>
      <c r="K60" s="152"/>
      <c r="L60" s="152"/>
      <c r="M60" s="152"/>
      <c r="N60" s="153"/>
      <c r="T60" s="2">
        <f>'Chart of Accounts'!I47</f>
        <v>0</v>
      </c>
    </row>
    <row r="61" spans="3:20" ht="38.25" customHeight="1" x14ac:dyDescent="0.55000000000000004">
      <c r="C61" s="155"/>
      <c r="D61" s="299" t="s">
        <v>536</v>
      </c>
      <c r="E61" s="242"/>
      <c r="F61" s="242"/>
      <c r="G61" s="242"/>
      <c r="H61" s="242"/>
      <c r="I61" s="242"/>
      <c r="J61" s="242"/>
      <c r="K61" s="242"/>
      <c r="L61" s="242"/>
      <c r="M61" s="242"/>
      <c r="N61" s="300"/>
      <c r="T61" s="2">
        <f>'Chart of Accounts'!I48</f>
        <v>0</v>
      </c>
    </row>
    <row r="62" spans="3:20" ht="24.75" customHeight="1" x14ac:dyDescent="0.55000000000000004">
      <c r="C62" s="155"/>
      <c r="D62" s="296" t="s">
        <v>537</v>
      </c>
      <c r="E62" s="297"/>
      <c r="F62" s="297"/>
      <c r="G62" s="297"/>
      <c r="H62" s="297"/>
      <c r="I62" s="297"/>
      <c r="J62" s="297"/>
      <c r="K62" s="297"/>
      <c r="L62" s="297"/>
      <c r="M62" s="297"/>
      <c r="N62" s="298"/>
    </row>
    <row r="63" spans="3:20" ht="32.25" customHeight="1" x14ac:dyDescent="0.55000000000000004">
      <c r="C63" s="155"/>
      <c r="D63" s="296" t="s">
        <v>538</v>
      </c>
      <c r="E63" s="297"/>
      <c r="F63" s="297"/>
      <c r="G63" s="297"/>
      <c r="H63" s="297"/>
      <c r="I63" s="297"/>
      <c r="J63" s="297"/>
      <c r="K63" s="297"/>
      <c r="L63" s="297"/>
      <c r="M63" s="297"/>
      <c r="N63" s="298"/>
      <c r="T63" s="2">
        <f>'Chart of Accounts'!I49</f>
        <v>0</v>
      </c>
    </row>
    <row r="64" spans="3:20" ht="17.7" x14ac:dyDescent="0.55000000000000004">
      <c r="C64" s="156" t="s">
        <v>540</v>
      </c>
      <c r="D64" s="154"/>
      <c r="E64" s="152"/>
      <c r="F64" s="152"/>
      <c r="G64" s="152"/>
      <c r="H64" s="152"/>
      <c r="I64" s="152"/>
      <c r="J64" s="152"/>
      <c r="K64" s="152"/>
      <c r="L64" s="152"/>
      <c r="M64" s="152"/>
      <c r="N64" s="153"/>
    </row>
    <row r="65" spans="3:14" ht="41.25" customHeight="1" x14ac:dyDescent="0.55000000000000004">
      <c r="C65" s="155"/>
      <c r="D65" s="299" t="s">
        <v>539</v>
      </c>
      <c r="E65" s="242"/>
      <c r="F65" s="242"/>
      <c r="G65" s="242"/>
      <c r="H65" s="242"/>
      <c r="I65" s="242"/>
      <c r="J65" s="242"/>
      <c r="K65" s="242"/>
      <c r="L65" s="242"/>
      <c r="M65" s="242"/>
      <c r="N65" s="300"/>
    </row>
    <row r="66" spans="3:14" ht="12" customHeight="1" thickBot="1" x14ac:dyDescent="0.6">
      <c r="C66" s="157"/>
      <c r="D66" s="158"/>
      <c r="E66" s="158"/>
      <c r="F66" s="158"/>
      <c r="G66" s="158"/>
      <c r="H66" s="158"/>
      <c r="I66" s="158"/>
      <c r="J66" s="158"/>
      <c r="K66" s="158"/>
      <c r="L66" s="158"/>
      <c r="M66" s="158"/>
      <c r="N66" s="159"/>
    </row>
    <row r="67" spans="3:14" ht="20.25" customHeight="1" thickBot="1" x14ac:dyDescent="0.6">
      <c r="C67" s="293" t="s">
        <v>517</v>
      </c>
      <c r="D67" s="294"/>
      <c r="E67" s="294"/>
      <c r="F67" s="294"/>
      <c r="G67" s="294"/>
      <c r="H67" s="294"/>
      <c r="I67" s="294"/>
      <c r="J67" s="294"/>
      <c r="K67" s="294"/>
      <c r="L67" s="294"/>
      <c r="M67" s="294"/>
      <c r="N67" s="295"/>
    </row>
    <row r="68" spans="3:14" ht="21.75" customHeight="1" x14ac:dyDescent="0.55000000000000004">
      <c r="C68" s="315" t="s">
        <v>674</v>
      </c>
      <c r="D68" s="316"/>
      <c r="E68" s="316"/>
      <c r="F68" s="316"/>
      <c r="G68" s="316"/>
      <c r="H68" s="316"/>
      <c r="I68" s="316"/>
      <c r="J68" s="316"/>
      <c r="K68" s="316"/>
      <c r="L68" s="316"/>
      <c r="M68" s="316"/>
      <c r="N68" s="317"/>
    </row>
    <row r="69" spans="3:14" ht="18" customHeight="1" x14ac:dyDescent="0.55000000000000004">
      <c r="C69" s="55"/>
      <c r="D69" s="299" t="s">
        <v>675</v>
      </c>
      <c r="E69" s="242"/>
      <c r="F69" s="242"/>
      <c r="G69" s="242"/>
      <c r="H69" s="242"/>
      <c r="I69" s="242"/>
      <c r="J69" s="242"/>
      <c r="K69" s="242"/>
      <c r="L69" s="242"/>
      <c r="M69" s="242"/>
      <c r="N69" s="300"/>
    </row>
    <row r="70" spans="3:14" ht="18.75" customHeight="1" x14ac:dyDescent="0.55000000000000004">
      <c r="C70" s="55"/>
      <c r="D70" s="299" t="s">
        <v>677</v>
      </c>
      <c r="E70" s="242"/>
      <c r="F70" s="242"/>
      <c r="G70" s="242"/>
      <c r="H70" s="242"/>
      <c r="I70" s="242"/>
      <c r="J70" s="242"/>
      <c r="K70" s="242"/>
      <c r="L70" s="242"/>
      <c r="M70" s="242"/>
      <c r="N70" s="300"/>
    </row>
    <row r="71" spans="3:14" ht="20.25" customHeight="1" x14ac:dyDescent="0.55000000000000004">
      <c r="C71" s="56"/>
      <c r="D71" s="308" t="s">
        <v>676</v>
      </c>
      <c r="E71" s="288"/>
      <c r="F71" s="288"/>
      <c r="G71" s="288"/>
      <c r="H71" s="288"/>
      <c r="I71" s="288"/>
      <c r="J71" s="288"/>
      <c r="K71" s="288"/>
      <c r="L71" s="288"/>
      <c r="M71" s="288"/>
      <c r="N71" s="307"/>
    </row>
    <row r="72" spans="3:14" ht="42.75" customHeight="1" x14ac:dyDescent="0.55000000000000004">
      <c r="C72" s="301" t="s">
        <v>604</v>
      </c>
      <c r="D72" s="302"/>
      <c r="E72" s="302"/>
      <c r="F72" s="302"/>
      <c r="G72" s="302"/>
      <c r="H72" s="302"/>
      <c r="I72" s="302"/>
      <c r="J72" s="302"/>
      <c r="K72" s="302"/>
      <c r="L72" s="302"/>
      <c r="M72" s="302"/>
      <c r="N72" s="303"/>
    </row>
    <row r="73" spans="3:14" ht="38.25" customHeight="1" x14ac:dyDescent="0.55000000000000004">
      <c r="C73" s="309" t="s">
        <v>605</v>
      </c>
      <c r="D73" s="310"/>
      <c r="E73" s="310"/>
      <c r="F73" s="310"/>
      <c r="G73" s="310"/>
      <c r="H73" s="310"/>
      <c r="I73" s="310"/>
      <c r="J73" s="310"/>
      <c r="K73" s="310"/>
      <c r="L73" s="310"/>
      <c r="M73" s="310"/>
      <c r="N73" s="311"/>
    </row>
    <row r="74" spans="3:14" ht="36.75" customHeight="1" x14ac:dyDescent="0.55000000000000004">
      <c r="C74" s="306" t="s">
        <v>606</v>
      </c>
      <c r="D74" s="288"/>
      <c r="E74" s="288"/>
      <c r="F74" s="288"/>
      <c r="G74" s="288"/>
      <c r="H74" s="288"/>
      <c r="I74" s="288"/>
      <c r="J74" s="288"/>
      <c r="K74" s="288"/>
      <c r="L74" s="288"/>
      <c r="M74" s="288"/>
      <c r="N74" s="307"/>
    </row>
    <row r="75" spans="3:14" ht="71.25" customHeight="1" x14ac:dyDescent="0.55000000000000004">
      <c r="C75" s="241" t="s">
        <v>607</v>
      </c>
      <c r="D75" s="242"/>
      <c r="E75" s="242"/>
      <c r="F75" s="242"/>
      <c r="G75" s="242"/>
      <c r="H75" s="242"/>
      <c r="I75" s="242"/>
      <c r="J75" s="242"/>
      <c r="K75" s="242"/>
      <c r="L75" s="242"/>
      <c r="M75" s="242"/>
      <c r="N75" s="300"/>
    </row>
    <row r="76" spans="3:14" ht="39" customHeight="1" x14ac:dyDescent="0.55000000000000004">
      <c r="C76" s="161"/>
      <c r="D76" s="304" t="s">
        <v>608</v>
      </c>
      <c r="E76" s="304"/>
      <c r="F76" s="304"/>
      <c r="G76" s="304"/>
      <c r="H76" s="304"/>
      <c r="I76" s="304"/>
      <c r="J76" s="304"/>
      <c r="K76" s="304"/>
      <c r="L76" s="304"/>
      <c r="M76" s="304"/>
      <c r="N76" s="305"/>
    </row>
    <row r="77" spans="3:14" ht="80.25" customHeight="1" thickBot="1" x14ac:dyDescent="0.6">
      <c r="C77" s="290" t="s">
        <v>609</v>
      </c>
      <c r="D77" s="291"/>
      <c r="E77" s="291"/>
      <c r="F77" s="291"/>
      <c r="G77" s="291"/>
      <c r="H77" s="291"/>
      <c r="I77" s="291"/>
      <c r="J77" s="291"/>
      <c r="K77" s="291"/>
      <c r="L77" s="291"/>
      <c r="M77" s="291"/>
      <c r="N77" s="292"/>
    </row>
    <row r="78" spans="3:14" ht="68.25" customHeight="1" x14ac:dyDescent="0.55000000000000004"/>
    <row r="79" spans="3:14" ht="44.25" customHeight="1" x14ac:dyDescent="0.55000000000000004"/>
    <row r="80" spans="3:14" ht="44.25" customHeight="1" x14ac:dyDescent="0.55000000000000004"/>
    <row r="81" ht="30" customHeight="1" x14ac:dyDescent="0.55000000000000004"/>
    <row r="82" ht="60.75" customHeight="1" x14ac:dyDescent="0.55000000000000004"/>
  </sheetData>
  <sheetProtection algorithmName="SHA-512" hashValue="bwePWQ3CmDQ5LZWthtgIWmRxnOBq7HU/ZqtaRnXjMN6CUvGgG5kjOfkrb2nYsfjBHzx6y81KpMgIbUHKZcuVtA==" saltValue="ni1bd06SDxWyiIwh98bv8w==" spinCount="100000" sheet="1" objects="1" scenarios="1"/>
  <protectedRanges>
    <protectedRange sqref="K9:M17 K21:M40" name="Range1"/>
  </protectedRanges>
  <mergeCells count="24">
    <mergeCell ref="C5:O5"/>
    <mergeCell ref="C73:N73"/>
    <mergeCell ref="C75:N75"/>
    <mergeCell ref="C48:N48"/>
    <mergeCell ref="D55:N55"/>
    <mergeCell ref="C58:N58"/>
    <mergeCell ref="D57:N57"/>
    <mergeCell ref="D59:N59"/>
    <mergeCell ref="D61:N61"/>
    <mergeCell ref="C47:N47"/>
    <mergeCell ref="C68:N68"/>
    <mergeCell ref="D69:N69"/>
    <mergeCell ref="C77:N77"/>
    <mergeCell ref="C67:N67"/>
    <mergeCell ref="C51:N51"/>
    <mergeCell ref="D62:N62"/>
    <mergeCell ref="D63:N63"/>
    <mergeCell ref="D65:N65"/>
    <mergeCell ref="D53:N53"/>
    <mergeCell ref="C72:N72"/>
    <mergeCell ref="D76:N76"/>
    <mergeCell ref="C74:N74"/>
    <mergeCell ref="D70:N70"/>
    <mergeCell ref="D71:N71"/>
  </mergeCells>
  <phoneticPr fontId="3" type="noConversion"/>
  <conditionalFormatting sqref="C48:N48">
    <cfRule type="cellIs" dxfId="17" priority="1" operator="equal">
      <formula>""</formula>
    </cfRule>
  </conditionalFormatting>
  <conditionalFormatting sqref="O43">
    <cfRule type="cellIs" dxfId="16" priority="2" operator="lessThan">
      <formula>0</formula>
    </cfRule>
  </conditionalFormatting>
  <dataValidations count="2">
    <dataValidation type="decimal" operator="greaterThanOrEqual" allowBlank="1" showInputMessage="1" showErrorMessage="1" sqref="C21:N40 C9:N17" xr:uid="{00000000-0002-0000-0300-000001000000}">
      <formula1>0</formula1>
    </dataValidation>
    <dataValidation type="list" allowBlank="1" showInputMessage="1" showErrorMessage="1" sqref="A38:A40" xr:uid="{00000000-0002-0000-0300-000000000000}">
      <formula1>$U$10:$U$42</formula1>
    </dataValidation>
  </dataValidations>
  <pageMargins left="0.75" right="0.75" top="1" bottom="1" header="0.5" footer="0.5"/>
  <pageSetup scale="3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D9400-79B4-48E9-9021-EF2866E10CD5}">
  <sheetPr>
    <pageSetUpPr fitToPage="1"/>
  </sheetPr>
  <dimension ref="A1:AV75"/>
  <sheetViews>
    <sheetView zoomScale="70" zoomScaleNormal="70" workbookViewId="0">
      <pane xSplit="2" ySplit="6" topLeftCell="C7" activePane="bottomRight" state="frozen"/>
      <selection activeCell="B1" sqref="B1"/>
      <selection pane="topRight" activeCell="B1" sqref="B1"/>
      <selection pane="bottomLeft" activeCell="B1" sqref="B1"/>
      <selection pane="bottomRight" activeCell="B48" sqref="B48"/>
    </sheetView>
  </sheetViews>
  <sheetFormatPr defaultColWidth="9.1640625" defaultRowHeight="17.399999999999999" x14ac:dyDescent="0.55000000000000004"/>
  <cols>
    <col min="1" max="1" width="11.1640625" style="3" customWidth="1"/>
    <col min="2" max="2" width="52" style="3" customWidth="1"/>
    <col min="3" max="15" width="18.44140625" style="3" customWidth="1"/>
    <col min="16" max="16" width="9.1640625" style="3"/>
    <col min="17" max="17" width="9.1640625" style="2"/>
    <col min="18" max="18" width="9.1640625" style="2" customWidth="1"/>
    <col min="19" max="26" width="9.1640625" style="2" hidden="1" customWidth="1"/>
    <col min="27" max="27" width="10.83203125" style="2" hidden="1" customWidth="1"/>
    <col min="28" max="28" width="11.5546875" style="2" hidden="1" customWidth="1"/>
    <col min="29" max="29" width="14.83203125" style="2" hidden="1" customWidth="1"/>
    <col min="30" max="31" width="11.27734375" style="2" hidden="1" customWidth="1"/>
    <col min="32" max="32" width="12.27734375" style="2" hidden="1" customWidth="1"/>
    <col min="33" max="33" width="17" style="2" hidden="1" customWidth="1"/>
    <col min="34" max="34" width="19.71875" style="2" hidden="1" customWidth="1"/>
    <col min="35" max="43" width="10" style="2" hidden="1" customWidth="1"/>
    <col min="44" max="46" width="11" style="2" hidden="1" customWidth="1"/>
    <col min="47" max="48" width="9.1640625" style="2" hidden="1" customWidth="1"/>
    <col min="49" max="49" width="9.1640625" style="2" customWidth="1"/>
    <col min="50" max="16384" width="9.1640625" style="2"/>
  </cols>
  <sheetData>
    <row r="1" spans="1:46" ht="17.7" x14ac:dyDescent="0.6">
      <c r="A1" s="60"/>
      <c r="G1" s="65" t="s">
        <v>0</v>
      </c>
      <c r="N1" s="66" t="s">
        <v>2</v>
      </c>
      <c r="O1" s="66">
        <f>Summary!B1</f>
        <v>35</v>
      </c>
    </row>
    <row r="2" spans="1:46" ht="17.7" x14ac:dyDescent="0.6">
      <c r="A2" s="60"/>
      <c r="G2" s="65" t="s">
        <v>1</v>
      </c>
    </row>
    <row r="3" spans="1:46" ht="17.7" x14ac:dyDescent="0.6">
      <c r="G3" s="65" t="str">
        <f>'Membership Dues Allocation '!G3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41" t="s">
        <v>137</v>
      </c>
      <c r="AB6" s="41" t="s">
        <v>138</v>
      </c>
      <c r="AC6" s="41" t="s">
        <v>151</v>
      </c>
      <c r="AD6" s="41" t="s">
        <v>152</v>
      </c>
      <c r="AE6" s="41" t="s">
        <v>154</v>
      </c>
      <c r="AF6" s="41" t="s">
        <v>153</v>
      </c>
      <c r="AG6" s="41" t="s">
        <v>155</v>
      </c>
      <c r="AH6" s="41" t="s">
        <v>156</v>
      </c>
      <c r="AI6" s="41" t="s">
        <v>139</v>
      </c>
      <c r="AJ6" s="41" t="s">
        <v>140</v>
      </c>
      <c r="AK6" s="41" t="s">
        <v>141</v>
      </c>
      <c r="AL6" s="41" t="s">
        <v>142</v>
      </c>
      <c r="AM6" s="41" t="s">
        <v>143</v>
      </c>
      <c r="AN6" s="41" t="s">
        <v>144</v>
      </c>
      <c r="AO6" s="41" t="s">
        <v>145</v>
      </c>
      <c r="AP6" s="41" t="s">
        <v>146</v>
      </c>
      <c r="AQ6" s="41" t="s">
        <v>147</v>
      </c>
      <c r="AR6" s="41" t="s">
        <v>148</v>
      </c>
      <c r="AS6" s="41" t="s">
        <v>149</v>
      </c>
      <c r="AT6" s="41" t="s">
        <v>150</v>
      </c>
    </row>
    <row r="7" spans="1:46" ht="19.8" x14ac:dyDescent="0.65">
      <c r="A7" s="74"/>
      <c r="D7" s="75"/>
      <c r="E7" s="75"/>
      <c r="F7" s="75"/>
      <c r="G7" s="75"/>
      <c r="H7" s="75"/>
      <c r="I7" s="75"/>
      <c r="J7" s="75"/>
      <c r="K7" s="75"/>
      <c r="L7" s="75"/>
      <c r="M7" s="75"/>
      <c r="N7" s="75"/>
      <c r="O7" s="75"/>
      <c r="P7" s="75"/>
      <c r="Q7" s="1"/>
      <c r="AB7" s="42"/>
    </row>
    <row r="8" spans="1:46" ht="19.8" x14ac:dyDescent="0.65">
      <c r="A8" s="74" t="s">
        <v>507</v>
      </c>
      <c r="B8" s="65"/>
      <c r="D8" s="75"/>
      <c r="E8" s="75"/>
      <c r="F8" s="75"/>
      <c r="G8" s="75"/>
      <c r="H8" s="75"/>
      <c r="I8" s="75"/>
      <c r="J8" s="75"/>
      <c r="K8" s="75"/>
      <c r="L8" s="75"/>
      <c r="M8" s="75"/>
      <c r="N8" s="75"/>
      <c r="O8" s="75"/>
      <c r="P8" s="75"/>
      <c r="Q8" s="1"/>
    </row>
    <row r="9" spans="1:46" ht="20.25" customHeight="1" x14ac:dyDescent="0.55000000000000004">
      <c r="A9" s="3">
        <v>6025</v>
      </c>
      <c r="B9" s="45" t="s">
        <v>515</v>
      </c>
      <c r="C9" s="134"/>
      <c r="D9" s="134"/>
      <c r="E9" s="134"/>
      <c r="F9" s="135"/>
      <c r="G9" s="162"/>
      <c r="H9" s="163"/>
      <c r="I9" s="163"/>
      <c r="J9" s="163"/>
      <c r="K9" s="163"/>
      <c r="L9" s="163"/>
      <c r="M9" s="163"/>
      <c r="N9" s="163"/>
      <c r="O9" s="77">
        <f>SUM(C9:N9)</f>
        <v>0</v>
      </c>
      <c r="T9" s="47" t="s">
        <v>227</v>
      </c>
      <c r="AA9" s="2" t="s">
        <v>170</v>
      </c>
      <c r="AB9" s="2" t="str">
        <f t="shared" ref="AB9:AB17" si="0">IF(A9="","",A9&amp;"-000000")</f>
        <v>6025-000000</v>
      </c>
      <c r="AC9" s="2">
        <v>160</v>
      </c>
      <c r="AD9" s="2" t="str">
        <f t="shared" ref="AD9:AD17" si="1">IF(LEN($O$1)=3,$O$1,IF(LEN($O$1)=2,0&amp;$O$1,IF(LEN($O$1)=1,0&amp;0&amp;$O$1,"ERROR")))</f>
        <v>035</v>
      </c>
      <c r="AG9" s="2">
        <v>110</v>
      </c>
      <c r="AH9" s="2" t="str">
        <f>Summary!$B$2</f>
        <v>USD</v>
      </c>
      <c r="AI9" s="2">
        <f t="shared" ref="AI9:AI17" si="2">IF(C9="",0,C9)</f>
        <v>0</v>
      </c>
      <c r="AJ9" s="2">
        <f t="shared" ref="AJ9:AJ17" si="3">IF(D9="",0,D9)</f>
        <v>0</v>
      </c>
      <c r="AK9" s="2">
        <f t="shared" ref="AK9:AK17" si="4">IF(E9="",0,E9)</f>
        <v>0</v>
      </c>
      <c r="AL9" s="2">
        <f t="shared" ref="AL9:AL17" si="5">IF(F9="",0,F9)</f>
        <v>0</v>
      </c>
      <c r="AM9" s="2">
        <f t="shared" ref="AM9:AM17" si="6">IF(G9="",0,G9)</f>
        <v>0</v>
      </c>
      <c r="AN9" s="2">
        <f t="shared" ref="AN9:AN17" si="7">IF(H9="",0,H9)</f>
        <v>0</v>
      </c>
      <c r="AO9" s="2">
        <f t="shared" ref="AO9:AO17" si="8">IF(I9="",0,I9)</f>
        <v>0</v>
      </c>
      <c r="AP9" s="2">
        <f t="shared" ref="AP9:AP17" si="9">IF(J9="",0,J9)</f>
        <v>0</v>
      </c>
      <c r="AQ9" s="2">
        <f t="shared" ref="AQ9:AQ17" si="10">IF(K9="",0,K9)</f>
        <v>0</v>
      </c>
      <c r="AR9" s="2">
        <f t="shared" ref="AR9:AR17" si="11">IF(L9="",0,L9)</f>
        <v>0</v>
      </c>
      <c r="AS9" s="2">
        <f t="shared" ref="AS9:AS17" si="12">IF(M9="",0,M9)</f>
        <v>0</v>
      </c>
      <c r="AT9" s="2">
        <f t="shared" ref="AT9:AT17" si="13">IF(N9="",0,N9)</f>
        <v>0</v>
      </c>
    </row>
    <row r="10" spans="1:46" ht="20.25" customHeight="1" x14ac:dyDescent="0.55000000000000004">
      <c r="A10" s="3">
        <v>6050</v>
      </c>
      <c r="B10" s="45" t="s">
        <v>500</v>
      </c>
      <c r="C10" s="134"/>
      <c r="D10" s="134"/>
      <c r="E10" s="134"/>
      <c r="F10" s="135"/>
      <c r="G10" s="162"/>
      <c r="H10" s="163"/>
      <c r="I10" s="163"/>
      <c r="J10" s="163"/>
      <c r="K10" s="163"/>
      <c r="L10" s="163"/>
      <c r="M10" s="163"/>
      <c r="N10" s="163"/>
      <c r="O10" s="77">
        <f>-SUM(C10:N10)</f>
        <v>0</v>
      </c>
      <c r="T10" s="2" t="s">
        <v>31</v>
      </c>
      <c r="U10" s="2">
        <v>7004</v>
      </c>
      <c r="AA10" s="2" t="s">
        <v>170</v>
      </c>
      <c r="AB10" s="2" t="str">
        <f t="shared" si="0"/>
        <v>6050-000000</v>
      </c>
      <c r="AC10" s="2">
        <v>160</v>
      </c>
      <c r="AD10" s="2" t="str">
        <f t="shared" si="1"/>
        <v>035</v>
      </c>
      <c r="AG10" s="2">
        <v>110</v>
      </c>
      <c r="AH10" s="2" t="str">
        <f>Summary!$B$2</f>
        <v>USD</v>
      </c>
      <c r="AI10" s="2">
        <f t="shared" si="2"/>
        <v>0</v>
      </c>
      <c r="AJ10" s="2">
        <f t="shared" si="3"/>
        <v>0</v>
      </c>
      <c r="AK10" s="2">
        <f t="shared" si="4"/>
        <v>0</v>
      </c>
      <c r="AL10" s="2">
        <f t="shared" si="5"/>
        <v>0</v>
      </c>
      <c r="AM10" s="2">
        <f t="shared" si="6"/>
        <v>0</v>
      </c>
      <c r="AN10" s="2">
        <f t="shared" si="7"/>
        <v>0</v>
      </c>
      <c r="AO10" s="2">
        <f t="shared" si="8"/>
        <v>0</v>
      </c>
      <c r="AP10" s="2">
        <f t="shared" si="9"/>
        <v>0</v>
      </c>
      <c r="AQ10" s="2">
        <f t="shared" si="10"/>
        <v>0</v>
      </c>
      <c r="AR10" s="2">
        <f t="shared" si="11"/>
        <v>0</v>
      </c>
      <c r="AS10" s="2">
        <f t="shared" si="12"/>
        <v>0</v>
      </c>
      <c r="AT10" s="2">
        <f t="shared" si="13"/>
        <v>0</v>
      </c>
    </row>
    <row r="11" spans="1:46" ht="20.25" customHeight="1" x14ac:dyDescent="0.55000000000000004">
      <c r="A11" s="3">
        <v>6055</v>
      </c>
      <c r="B11" s="45" t="s">
        <v>501</v>
      </c>
      <c r="C11" s="134"/>
      <c r="D11" s="134"/>
      <c r="E11" s="134"/>
      <c r="F11" s="135"/>
      <c r="G11" s="162"/>
      <c r="H11" s="163"/>
      <c r="I11" s="163"/>
      <c r="J11" s="163"/>
      <c r="K11" s="163"/>
      <c r="L11" s="163"/>
      <c r="M11" s="163"/>
      <c r="N11" s="163"/>
      <c r="O11" s="77">
        <f>-SUM(C11:N11)</f>
        <v>0</v>
      </c>
      <c r="T11" s="2" t="s">
        <v>33</v>
      </c>
      <c r="U11" s="2">
        <v>7006</v>
      </c>
      <c r="AA11" s="2" t="s">
        <v>170</v>
      </c>
      <c r="AB11" s="2" t="str">
        <f t="shared" si="0"/>
        <v>6055-000000</v>
      </c>
      <c r="AC11" s="2">
        <v>160</v>
      </c>
      <c r="AD11" s="2" t="str">
        <f t="shared" si="1"/>
        <v>035</v>
      </c>
      <c r="AG11" s="2">
        <v>110</v>
      </c>
      <c r="AH11" s="2" t="str">
        <f>Summary!$B$2</f>
        <v>USD</v>
      </c>
      <c r="AI11" s="2">
        <f t="shared" si="2"/>
        <v>0</v>
      </c>
      <c r="AJ11" s="2">
        <f t="shared" si="3"/>
        <v>0</v>
      </c>
      <c r="AK11" s="2">
        <f t="shared" si="4"/>
        <v>0</v>
      </c>
      <c r="AL11" s="2">
        <f t="shared" si="5"/>
        <v>0</v>
      </c>
      <c r="AM11" s="2">
        <f t="shared" si="6"/>
        <v>0</v>
      </c>
      <c r="AN11" s="2">
        <f t="shared" si="7"/>
        <v>0</v>
      </c>
      <c r="AO11" s="2">
        <f t="shared" si="8"/>
        <v>0</v>
      </c>
      <c r="AP11" s="2">
        <f t="shared" si="9"/>
        <v>0</v>
      </c>
      <c r="AQ11" s="2">
        <f t="shared" si="10"/>
        <v>0</v>
      </c>
      <c r="AR11" s="2">
        <f t="shared" si="11"/>
        <v>0</v>
      </c>
      <c r="AS11" s="2">
        <f t="shared" si="12"/>
        <v>0</v>
      </c>
      <c r="AT11" s="2">
        <f t="shared" si="13"/>
        <v>0</v>
      </c>
    </row>
    <row r="12" spans="1:46" ht="20.25" customHeight="1" x14ac:dyDescent="0.55000000000000004">
      <c r="A12" s="3">
        <v>6060</v>
      </c>
      <c r="B12" s="45" t="s">
        <v>610</v>
      </c>
      <c r="C12" s="134"/>
      <c r="D12" s="134"/>
      <c r="E12" s="134"/>
      <c r="F12" s="135"/>
      <c r="G12" s="162"/>
      <c r="H12" s="163"/>
      <c r="I12" s="163"/>
      <c r="J12" s="163"/>
      <c r="K12" s="163"/>
      <c r="L12" s="163"/>
      <c r="M12" s="163"/>
      <c r="N12" s="163"/>
      <c r="O12" s="77">
        <f>-SUM(C12:N12)</f>
        <v>0</v>
      </c>
      <c r="T12" s="2" t="s">
        <v>35</v>
      </c>
      <c r="U12" s="2">
        <v>7008</v>
      </c>
      <c r="AA12" s="2" t="s">
        <v>170</v>
      </c>
      <c r="AB12" s="2" t="str">
        <f t="shared" si="0"/>
        <v>6060-000000</v>
      </c>
      <c r="AC12" s="2">
        <v>160</v>
      </c>
      <c r="AD12" s="2" t="str">
        <f t="shared" si="1"/>
        <v>035</v>
      </c>
      <c r="AG12" s="2">
        <v>110</v>
      </c>
      <c r="AH12" s="2" t="str">
        <f>Summary!$B$2</f>
        <v>USD</v>
      </c>
      <c r="AI12" s="2">
        <f t="shared" si="2"/>
        <v>0</v>
      </c>
      <c r="AJ12" s="2">
        <f t="shared" si="3"/>
        <v>0</v>
      </c>
      <c r="AK12" s="2">
        <f t="shared" si="4"/>
        <v>0</v>
      </c>
      <c r="AL12" s="2">
        <f t="shared" si="5"/>
        <v>0</v>
      </c>
      <c r="AM12" s="2">
        <f t="shared" si="6"/>
        <v>0</v>
      </c>
      <c r="AN12" s="2">
        <f t="shared" si="7"/>
        <v>0</v>
      </c>
      <c r="AO12" s="2">
        <f t="shared" si="8"/>
        <v>0</v>
      </c>
      <c r="AP12" s="2">
        <f t="shared" si="9"/>
        <v>0</v>
      </c>
      <c r="AQ12" s="2">
        <f t="shared" si="10"/>
        <v>0</v>
      </c>
      <c r="AR12" s="2">
        <f t="shared" si="11"/>
        <v>0</v>
      </c>
      <c r="AS12" s="2">
        <f t="shared" si="12"/>
        <v>0</v>
      </c>
      <c r="AT12" s="2">
        <f t="shared" si="13"/>
        <v>0</v>
      </c>
    </row>
    <row r="13" spans="1:46" ht="20.25" customHeight="1" x14ac:dyDescent="0.55000000000000004">
      <c r="A13" s="3">
        <v>6030</v>
      </c>
      <c r="B13" s="45" t="s">
        <v>502</v>
      </c>
      <c r="C13" s="134"/>
      <c r="D13" s="134"/>
      <c r="E13" s="134"/>
      <c r="F13" s="135"/>
      <c r="G13" s="162"/>
      <c r="H13" s="163"/>
      <c r="I13" s="163"/>
      <c r="J13" s="163"/>
      <c r="K13" s="163"/>
      <c r="L13" s="163"/>
      <c r="M13" s="163"/>
      <c r="N13" s="163"/>
      <c r="O13" s="77">
        <f>SUM(C13:N13)</f>
        <v>0</v>
      </c>
      <c r="T13" s="2" t="s">
        <v>37</v>
      </c>
      <c r="U13" s="2">
        <v>7010</v>
      </c>
      <c r="AA13" s="2" t="s">
        <v>170</v>
      </c>
      <c r="AB13" s="2" t="str">
        <f t="shared" si="0"/>
        <v>6030-000000</v>
      </c>
      <c r="AC13" s="2">
        <v>160</v>
      </c>
      <c r="AD13" s="2" t="str">
        <f t="shared" si="1"/>
        <v>035</v>
      </c>
      <c r="AG13" s="2">
        <v>110</v>
      </c>
      <c r="AH13" s="2" t="str">
        <f>Summary!$B$2</f>
        <v>USD</v>
      </c>
      <c r="AI13" s="2">
        <f t="shared" si="2"/>
        <v>0</v>
      </c>
      <c r="AJ13" s="2">
        <f t="shared" si="3"/>
        <v>0</v>
      </c>
      <c r="AK13" s="2">
        <f t="shared" si="4"/>
        <v>0</v>
      </c>
      <c r="AL13" s="2">
        <f t="shared" si="5"/>
        <v>0</v>
      </c>
      <c r="AM13" s="2">
        <f t="shared" si="6"/>
        <v>0</v>
      </c>
      <c r="AN13" s="2">
        <f t="shared" si="7"/>
        <v>0</v>
      </c>
      <c r="AO13" s="2">
        <f t="shared" si="8"/>
        <v>0</v>
      </c>
      <c r="AP13" s="2">
        <f t="shared" si="9"/>
        <v>0</v>
      </c>
      <c r="AQ13" s="2">
        <f t="shared" si="10"/>
        <v>0</v>
      </c>
      <c r="AR13" s="2">
        <f t="shared" si="11"/>
        <v>0</v>
      </c>
      <c r="AS13" s="2">
        <f t="shared" si="12"/>
        <v>0</v>
      </c>
      <c r="AT13" s="2">
        <f t="shared" si="13"/>
        <v>0</v>
      </c>
    </row>
    <row r="14" spans="1:46" ht="20.25" customHeight="1" x14ac:dyDescent="0.55000000000000004">
      <c r="A14" s="3">
        <v>6035</v>
      </c>
      <c r="B14" s="45" t="s">
        <v>503</v>
      </c>
      <c r="C14" s="134"/>
      <c r="D14" s="134"/>
      <c r="E14" s="134"/>
      <c r="F14" s="135"/>
      <c r="G14" s="162"/>
      <c r="H14" s="163"/>
      <c r="I14" s="163"/>
      <c r="J14" s="163"/>
      <c r="K14" s="163"/>
      <c r="L14" s="163"/>
      <c r="M14" s="163"/>
      <c r="N14" s="163"/>
      <c r="O14" s="77">
        <f>SUM(C14:N14)</f>
        <v>0</v>
      </c>
      <c r="T14" s="2" t="s">
        <v>39</v>
      </c>
      <c r="U14" s="2">
        <v>7012</v>
      </c>
      <c r="AA14" s="2" t="s">
        <v>170</v>
      </c>
      <c r="AB14" s="2" t="str">
        <f t="shared" si="0"/>
        <v>6035-000000</v>
      </c>
      <c r="AC14" s="2">
        <v>160</v>
      </c>
      <c r="AD14" s="2" t="str">
        <f t="shared" si="1"/>
        <v>035</v>
      </c>
      <c r="AG14" s="2">
        <v>110</v>
      </c>
      <c r="AH14" s="2" t="str">
        <f>Summary!$B$2</f>
        <v>USD</v>
      </c>
      <c r="AI14" s="2">
        <f t="shared" si="2"/>
        <v>0</v>
      </c>
      <c r="AJ14" s="2">
        <f t="shared" si="3"/>
        <v>0</v>
      </c>
      <c r="AK14" s="2">
        <f t="shared" si="4"/>
        <v>0</v>
      </c>
      <c r="AL14" s="2">
        <f t="shared" si="5"/>
        <v>0</v>
      </c>
      <c r="AM14" s="2">
        <f t="shared" si="6"/>
        <v>0</v>
      </c>
      <c r="AN14" s="2">
        <f t="shared" si="7"/>
        <v>0</v>
      </c>
      <c r="AO14" s="2">
        <f t="shared" si="8"/>
        <v>0</v>
      </c>
      <c r="AP14" s="2">
        <f t="shared" si="9"/>
        <v>0</v>
      </c>
      <c r="AQ14" s="2">
        <f t="shared" si="10"/>
        <v>0</v>
      </c>
      <c r="AR14" s="2">
        <f t="shared" si="11"/>
        <v>0</v>
      </c>
      <c r="AS14" s="2">
        <f t="shared" si="12"/>
        <v>0</v>
      </c>
      <c r="AT14" s="2">
        <f t="shared" si="13"/>
        <v>0</v>
      </c>
    </row>
    <row r="15" spans="1:46" ht="20.25" customHeight="1" x14ac:dyDescent="0.55000000000000004">
      <c r="A15" s="3">
        <v>6040</v>
      </c>
      <c r="B15" s="45" t="s">
        <v>504</v>
      </c>
      <c r="C15" s="134"/>
      <c r="D15" s="134"/>
      <c r="E15" s="134"/>
      <c r="F15" s="135"/>
      <c r="G15" s="162"/>
      <c r="H15" s="163"/>
      <c r="I15" s="163"/>
      <c r="J15" s="163"/>
      <c r="K15" s="163"/>
      <c r="L15" s="163"/>
      <c r="M15" s="163"/>
      <c r="N15" s="163"/>
      <c r="O15" s="77">
        <f>SUM(C15:N15)</f>
        <v>0</v>
      </c>
      <c r="T15" s="2" t="s">
        <v>41</v>
      </c>
      <c r="U15" s="2">
        <v>7014</v>
      </c>
      <c r="AA15" s="2" t="s">
        <v>170</v>
      </c>
      <c r="AB15" s="2" t="str">
        <f t="shared" si="0"/>
        <v>6040-000000</v>
      </c>
      <c r="AC15" s="2">
        <v>160</v>
      </c>
      <c r="AD15" s="2" t="str">
        <f t="shared" si="1"/>
        <v>035</v>
      </c>
      <c r="AG15" s="2">
        <v>110</v>
      </c>
      <c r="AH15" s="2" t="str">
        <f>Summary!$B$2</f>
        <v>USD</v>
      </c>
      <c r="AI15" s="2">
        <f t="shared" si="2"/>
        <v>0</v>
      </c>
      <c r="AJ15" s="2">
        <f t="shared" si="3"/>
        <v>0</v>
      </c>
      <c r="AK15" s="2">
        <f t="shared" si="4"/>
        <v>0</v>
      </c>
      <c r="AL15" s="2">
        <f t="shared" si="5"/>
        <v>0</v>
      </c>
      <c r="AM15" s="2">
        <f t="shared" si="6"/>
        <v>0</v>
      </c>
      <c r="AN15" s="2">
        <f t="shared" si="7"/>
        <v>0</v>
      </c>
      <c r="AO15" s="2">
        <f t="shared" si="8"/>
        <v>0</v>
      </c>
      <c r="AP15" s="2">
        <f t="shared" si="9"/>
        <v>0</v>
      </c>
      <c r="AQ15" s="2">
        <f t="shared" si="10"/>
        <v>0</v>
      </c>
      <c r="AR15" s="2">
        <f t="shared" si="11"/>
        <v>0</v>
      </c>
      <c r="AS15" s="2">
        <f t="shared" si="12"/>
        <v>0</v>
      </c>
      <c r="AT15" s="2">
        <f t="shared" si="13"/>
        <v>0</v>
      </c>
    </row>
    <row r="16" spans="1:46" ht="20.25" customHeight="1" x14ac:dyDescent="0.55000000000000004">
      <c r="A16" s="3">
        <v>6010</v>
      </c>
      <c r="B16" s="45" t="s">
        <v>505</v>
      </c>
      <c r="C16" s="134"/>
      <c r="D16" s="134"/>
      <c r="E16" s="134"/>
      <c r="F16" s="135"/>
      <c r="G16" s="162"/>
      <c r="H16" s="163"/>
      <c r="I16" s="163"/>
      <c r="J16" s="163"/>
      <c r="K16" s="163"/>
      <c r="L16" s="163"/>
      <c r="M16" s="163"/>
      <c r="N16" s="163"/>
      <c r="O16" s="77">
        <f>SUM(C16:N16)</f>
        <v>0</v>
      </c>
      <c r="T16" s="2" t="s">
        <v>43</v>
      </c>
      <c r="U16" s="2">
        <v>7016</v>
      </c>
      <c r="AA16" s="2" t="s">
        <v>170</v>
      </c>
      <c r="AB16" s="2" t="str">
        <f t="shared" si="0"/>
        <v>6010-000000</v>
      </c>
      <c r="AC16" s="2">
        <v>160</v>
      </c>
      <c r="AD16" s="2" t="str">
        <f t="shared" si="1"/>
        <v>035</v>
      </c>
      <c r="AG16" s="2">
        <v>110</v>
      </c>
      <c r="AH16" s="2" t="str">
        <f>Summary!$B$2</f>
        <v>USD</v>
      </c>
      <c r="AI16" s="2">
        <f t="shared" si="2"/>
        <v>0</v>
      </c>
      <c r="AJ16" s="2">
        <f t="shared" si="3"/>
        <v>0</v>
      </c>
      <c r="AK16" s="2">
        <f t="shared" si="4"/>
        <v>0</v>
      </c>
      <c r="AL16" s="2">
        <f t="shared" si="5"/>
        <v>0</v>
      </c>
      <c r="AM16" s="2">
        <f t="shared" si="6"/>
        <v>0</v>
      </c>
      <c r="AN16" s="2">
        <f t="shared" si="7"/>
        <v>0</v>
      </c>
      <c r="AO16" s="2">
        <f t="shared" si="8"/>
        <v>0</v>
      </c>
      <c r="AP16" s="2">
        <f t="shared" si="9"/>
        <v>0</v>
      </c>
      <c r="AQ16" s="2">
        <f t="shared" si="10"/>
        <v>0</v>
      </c>
      <c r="AR16" s="2">
        <f t="shared" si="11"/>
        <v>0</v>
      </c>
      <c r="AS16" s="2">
        <f t="shared" si="12"/>
        <v>0</v>
      </c>
      <c r="AT16" s="2">
        <f t="shared" si="13"/>
        <v>0</v>
      </c>
    </row>
    <row r="17" spans="1:46" ht="20.25" customHeight="1" x14ac:dyDescent="0.55000000000000004">
      <c r="A17" s="3">
        <v>6020</v>
      </c>
      <c r="B17" s="45" t="s">
        <v>506</v>
      </c>
      <c r="C17" s="134"/>
      <c r="D17" s="134"/>
      <c r="E17" s="134"/>
      <c r="F17" s="135"/>
      <c r="G17" s="162"/>
      <c r="H17" s="163"/>
      <c r="I17" s="163"/>
      <c r="J17" s="163"/>
      <c r="K17" s="163"/>
      <c r="L17" s="163"/>
      <c r="M17" s="163"/>
      <c r="N17" s="163"/>
      <c r="O17" s="77">
        <f>SUM(C17:N17)</f>
        <v>0</v>
      </c>
      <c r="T17" s="2" t="s">
        <v>45</v>
      </c>
      <c r="U17" s="2">
        <v>7018</v>
      </c>
      <c r="AA17" s="2" t="s">
        <v>170</v>
      </c>
      <c r="AB17" s="2" t="str">
        <f t="shared" si="0"/>
        <v>6020-000000</v>
      </c>
      <c r="AC17" s="2">
        <v>160</v>
      </c>
      <c r="AD17" s="2" t="str">
        <f t="shared" si="1"/>
        <v>035</v>
      </c>
      <c r="AG17" s="2">
        <v>110</v>
      </c>
      <c r="AH17" s="2" t="str">
        <f>Summary!$B$2</f>
        <v>USD</v>
      </c>
      <c r="AI17" s="2">
        <f t="shared" si="2"/>
        <v>0</v>
      </c>
      <c r="AJ17" s="2">
        <f t="shared" si="3"/>
        <v>0</v>
      </c>
      <c r="AK17" s="2">
        <f t="shared" si="4"/>
        <v>0</v>
      </c>
      <c r="AL17" s="2">
        <f t="shared" si="5"/>
        <v>0</v>
      </c>
      <c r="AM17" s="2">
        <f t="shared" si="6"/>
        <v>0</v>
      </c>
      <c r="AN17" s="2">
        <f t="shared" si="7"/>
        <v>0</v>
      </c>
      <c r="AO17" s="2">
        <f t="shared" si="8"/>
        <v>0</v>
      </c>
      <c r="AP17" s="2">
        <f t="shared" si="9"/>
        <v>0</v>
      </c>
      <c r="AQ17" s="2">
        <f t="shared" si="10"/>
        <v>0</v>
      </c>
      <c r="AR17" s="2">
        <f t="shared" si="11"/>
        <v>0</v>
      </c>
      <c r="AS17" s="2">
        <f t="shared" si="12"/>
        <v>0</v>
      </c>
      <c r="AT17" s="2">
        <f t="shared" si="13"/>
        <v>0</v>
      </c>
    </row>
    <row r="18" spans="1:46" ht="20.25" customHeight="1" x14ac:dyDescent="0.6">
      <c r="A18" s="60" t="s">
        <v>508</v>
      </c>
      <c r="B18" s="45"/>
      <c r="C18" s="136">
        <f t="shared" ref="C18:N18" si="14">SUM(C9:C9)-SUM(C10:C12)+SUM(C13:C17)</f>
        <v>0</v>
      </c>
      <c r="D18" s="136">
        <f t="shared" si="14"/>
        <v>0</v>
      </c>
      <c r="E18" s="136">
        <f t="shared" si="14"/>
        <v>0</v>
      </c>
      <c r="F18" s="136">
        <f t="shared" si="14"/>
        <v>0</v>
      </c>
      <c r="G18" s="136">
        <f t="shared" si="14"/>
        <v>0</v>
      </c>
      <c r="H18" s="136">
        <f t="shared" si="14"/>
        <v>0</v>
      </c>
      <c r="I18" s="136">
        <f t="shared" si="14"/>
        <v>0</v>
      </c>
      <c r="J18" s="136">
        <f t="shared" si="14"/>
        <v>0</v>
      </c>
      <c r="K18" s="136">
        <f t="shared" si="14"/>
        <v>0</v>
      </c>
      <c r="L18" s="136">
        <f t="shared" si="14"/>
        <v>0</v>
      </c>
      <c r="M18" s="136">
        <f t="shared" si="14"/>
        <v>0</v>
      </c>
      <c r="N18" s="136">
        <f t="shared" si="14"/>
        <v>0</v>
      </c>
      <c r="O18" s="136">
        <f>SUM(O9:O17)</f>
        <v>0</v>
      </c>
      <c r="T18" s="2" t="s">
        <v>47</v>
      </c>
      <c r="U18" s="2">
        <v>7020</v>
      </c>
    </row>
    <row r="19" spans="1:46" ht="20.25" customHeight="1" x14ac:dyDescent="0.6">
      <c r="A19" s="65"/>
      <c r="B19" s="45"/>
      <c r="C19" s="75"/>
      <c r="D19" s="75"/>
      <c r="E19" s="75"/>
      <c r="F19" s="75"/>
      <c r="G19" s="75"/>
      <c r="H19" s="75"/>
      <c r="I19" s="75"/>
      <c r="J19" s="75"/>
      <c r="K19" s="75"/>
      <c r="L19" s="75"/>
      <c r="M19" s="75"/>
      <c r="N19" s="75"/>
      <c r="O19" s="75"/>
      <c r="T19" s="2" t="s">
        <v>49</v>
      </c>
      <c r="U19" s="2">
        <v>7022</v>
      </c>
    </row>
    <row r="20" spans="1:46" ht="20.25" customHeight="1" x14ac:dyDescent="0.6">
      <c r="A20" s="74" t="s">
        <v>509</v>
      </c>
      <c r="B20" s="45"/>
      <c r="C20" s="75"/>
      <c r="D20" s="75"/>
      <c r="E20" s="75"/>
      <c r="F20" s="75"/>
      <c r="G20" s="75"/>
      <c r="H20" s="75"/>
      <c r="I20" s="75"/>
      <c r="J20" s="75"/>
      <c r="K20" s="75"/>
      <c r="L20" s="75"/>
      <c r="M20" s="75"/>
      <c r="N20" s="75"/>
      <c r="O20" s="75"/>
      <c r="T20" s="2" t="s">
        <v>51</v>
      </c>
      <c r="U20" s="2">
        <v>7024</v>
      </c>
    </row>
    <row r="21" spans="1:46" ht="20.25" customHeight="1" x14ac:dyDescent="0.55000000000000004">
      <c r="A21" s="3">
        <v>7004</v>
      </c>
      <c r="B21" s="45" t="str">
        <f>IF(ISTEXT("Oct/Nov Event-"&amp;VLOOKUP(A21,'Chart of Accounts'!$B$5:$C$50,2,FALSE)),"Oct/Nov Event-"&amp;VLOOKUP(A21,'Chart of Accounts'!$B$5:$C$50,2,FALSE),"")</f>
        <v>Oct/Nov Event-Badges &amp; Pins</v>
      </c>
      <c r="C21" s="134"/>
      <c r="D21" s="134"/>
      <c r="E21" s="134"/>
      <c r="F21" s="135"/>
      <c r="G21" s="135"/>
      <c r="H21" s="134"/>
      <c r="I21" s="134"/>
      <c r="J21" s="134"/>
      <c r="K21" s="134"/>
      <c r="L21" s="134"/>
      <c r="M21" s="134"/>
      <c r="N21" s="134"/>
      <c r="O21" s="77">
        <f t="shared" ref="O21:O40" si="15">SUM(C21:N21)</f>
        <v>0</v>
      </c>
      <c r="T21" s="2" t="s">
        <v>53</v>
      </c>
      <c r="U21" s="2">
        <v>7026</v>
      </c>
      <c r="AA21" s="2" t="s">
        <v>170</v>
      </c>
      <c r="AB21" s="2" t="str">
        <f t="shared" ref="AB21:AB40" si="16">IF(A21="","",A21&amp;"-000000")</f>
        <v>7004-000000</v>
      </c>
      <c r="AC21" s="2">
        <v>160</v>
      </c>
      <c r="AD21" s="2" t="str">
        <f t="shared" ref="AD21:AD40" si="17">IF(LEN($O$1)=3,$O$1,IF(LEN($O$1)=2,0&amp;$O$1,IF(LEN($O$1)=1,0&amp;0&amp;$O$1,"ERROR")))</f>
        <v>035</v>
      </c>
      <c r="AG21" s="2">
        <v>110</v>
      </c>
      <c r="AH21" s="2" t="str">
        <f>Summary!$B$2</f>
        <v>USD</v>
      </c>
      <c r="AI21" s="2">
        <f t="shared" ref="AI21:AI40" si="18">IF(C21="",0,C21)</f>
        <v>0</v>
      </c>
      <c r="AJ21" s="2">
        <f t="shared" ref="AJ21:AJ40" si="19">IF(D21="",0,D21)</f>
        <v>0</v>
      </c>
      <c r="AK21" s="2">
        <f t="shared" ref="AK21:AK40" si="20">IF(E21="",0,E21)</f>
        <v>0</v>
      </c>
      <c r="AL21" s="2">
        <f t="shared" ref="AL21:AL40" si="21">IF(F21="",0,F21)</f>
        <v>0</v>
      </c>
      <c r="AM21" s="2">
        <f t="shared" ref="AM21:AM40" si="22">IF(G21="",0,G21)</f>
        <v>0</v>
      </c>
      <c r="AN21" s="2">
        <f t="shared" ref="AN21:AN40" si="23">IF(H21="",0,H21)</f>
        <v>0</v>
      </c>
      <c r="AO21" s="2">
        <f t="shared" ref="AO21:AO40" si="24">IF(I21="",0,I21)</f>
        <v>0</v>
      </c>
      <c r="AP21" s="2">
        <f t="shared" ref="AP21:AP40" si="25">IF(J21="",0,J21)</f>
        <v>0</v>
      </c>
      <c r="AQ21" s="2">
        <f t="shared" ref="AQ21:AQ40" si="26">IF(K21="",0,K21)</f>
        <v>0</v>
      </c>
      <c r="AR21" s="2">
        <f t="shared" ref="AR21:AR40" si="27">IF(L21="",0,L21)</f>
        <v>0</v>
      </c>
      <c r="AS21" s="2">
        <f t="shared" ref="AS21:AS40" si="28">IF(M21="",0,M21)</f>
        <v>0</v>
      </c>
      <c r="AT21" s="2">
        <f t="shared" ref="AT21:AT40" si="29">IF(N21="",0,N21)</f>
        <v>0</v>
      </c>
    </row>
    <row r="22" spans="1:46" ht="20.25" customHeight="1" x14ac:dyDescent="0.55000000000000004">
      <c r="A22" s="3">
        <v>7008</v>
      </c>
      <c r="B22" s="45" t="str">
        <f>IF(ISTEXT("Oct/Nov Event-"&amp;VLOOKUP(A22,'Chart of Accounts'!$B$5:$C$50,2,FALSE)),"Oct/Nov Event-"&amp;VLOOKUP(A22,'Chart of Accounts'!$B$5:$C$50,2,FALSE),"")</f>
        <v>Oct/Nov Event-Promotional Materials</v>
      </c>
      <c r="C22" s="134"/>
      <c r="D22" s="134"/>
      <c r="E22" s="134"/>
      <c r="F22" s="135"/>
      <c r="G22" s="135"/>
      <c r="H22" s="134"/>
      <c r="I22" s="134"/>
      <c r="J22" s="134"/>
      <c r="K22" s="134"/>
      <c r="L22" s="134"/>
      <c r="M22" s="134"/>
      <c r="N22" s="134"/>
      <c r="O22" s="77">
        <f t="shared" si="15"/>
        <v>0</v>
      </c>
      <c r="T22" s="2" t="s">
        <v>55</v>
      </c>
      <c r="U22" s="2">
        <v>7028</v>
      </c>
      <c r="AA22" s="2" t="s">
        <v>170</v>
      </c>
      <c r="AB22" s="2" t="str">
        <f t="shared" si="16"/>
        <v>7008-000000</v>
      </c>
      <c r="AC22" s="2">
        <v>160</v>
      </c>
      <c r="AD22" s="2" t="str">
        <f t="shared" si="17"/>
        <v>035</v>
      </c>
      <c r="AG22" s="2">
        <v>110</v>
      </c>
      <c r="AH22" s="2" t="str">
        <f>Summary!$B$2</f>
        <v>USD</v>
      </c>
      <c r="AI22" s="2">
        <f t="shared" si="18"/>
        <v>0</v>
      </c>
      <c r="AJ22" s="2">
        <f t="shared" si="19"/>
        <v>0</v>
      </c>
      <c r="AK22" s="2">
        <f t="shared" si="20"/>
        <v>0</v>
      </c>
      <c r="AL22" s="2">
        <f t="shared" si="21"/>
        <v>0</v>
      </c>
      <c r="AM22" s="2">
        <f t="shared" si="22"/>
        <v>0</v>
      </c>
      <c r="AN22" s="2">
        <f t="shared" si="23"/>
        <v>0</v>
      </c>
      <c r="AO22" s="2">
        <f t="shared" si="24"/>
        <v>0</v>
      </c>
      <c r="AP22" s="2">
        <f t="shared" si="25"/>
        <v>0</v>
      </c>
      <c r="AQ22" s="2">
        <f t="shared" si="26"/>
        <v>0</v>
      </c>
      <c r="AR22" s="2">
        <f t="shared" si="27"/>
        <v>0</v>
      </c>
      <c r="AS22" s="2">
        <f t="shared" si="28"/>
        <v>0</v>
      </c>
      <c r="AT22" s="2">
        <f t="shared" si="29"/>
        <v>0</v>
      </c>
    </row>
    <row r="23" spans="1:46" ht="20.25" customHeight="1" x14ac:dyDescent="0.55000000000000004">
      <c r="A23" s="3">
        <v>7010</v>
      </c>
      <c r="B23" s="45" t="str">
        <f>IF(ISTEXT("Oct/Nov Event-"&amp;VLOOKUP(A23,'Chart of Accounts'!$B$5:$C$50,2,FALSE)),"Oct/Nov Event-"&amp;VLOOKUP(A23,'Chart of Accounts'!$B$5:$C$50,2,FALSE),"")</f>
        <v>Oct/Nov Event-Awards Expense (Trophies, Plaques, Ribbons &amp; Certificates)</v>
      </c>
      <c r="C23" s="134"/>
      <c r="D23" s="134"/>
      <c r="E23" s="134"/>
      <c r="F23" s="135"/>
      <c r="G23" s="135"/>
      <c r="H23" s="134"/>
      <c r="I23" s="134"/>
      <c r="J23" s="134"/>
      <c r="K23" s="134"/>
      <c r="L23" s="134"/>
      <c r="M23" s="134"/>
      <c r="N23" s="134"/>
      <c r="O23" s="77">
        <f t="shared" si="15"/>
        <v>0</v>
      </c>
      <c r="T23" s="2" t="s">
        <v>57</v>
      </c>
      <c r="U23" s="2">
        <v>7030</v>
      </c>
      <c r="AA23" s="2" t="s">
        <v>170</v>
      </c>
      <c r="AB23" s="2" t="str">
        <f t="shared" si="16"/>
        <v>7010-000000</v>
      </c>
      <c r="AC23" s="2">
        <v>160</v>
      </c>
      <c r="AD23" s="2" t="str">
        <f t="shared" si="17"/>
        <v>035</v>
      </c>
      <c r="AG23" s="2">
        <v>110</v>
      </c>
      <c r="AH23" s="2" t="str">
        <f>Summary!$B$2</f>
        <v>USD</v>
      </c>
      <c r="AI23" s="2">
        <f t="shared" si="18"/>
        <v>0</v>
      </c>
      <c r="AJ23" s="2">
        <f t="shared" si="19"/>
        <v>0</v>
      </c>
      <c r="AK23" s="2">
        <f t="shared" si="20"/>
        <v>0</v>
      </c>
      <c r="AL23" s="2">
        <f t="shared" si="21"/>
        <v>0</v>
      </c>
      <c r="AM23" s="2">
        <f t="shared" si="22"/>
        <v>0</v>
      </c>
      <c r="AN23" s="2">
        <f t="shared" si="23"/>
        <v>0</v>
      </c>
      <c r="AO23" s="2">
        <f t="shared" si="24"/>
        <v>0</v>
      </c>
      <c r="AP23" s="2">
        <f t="shared" si="25"/>
        <v>0</v>
      </c>
      <c r="AQ23" s="2">
        <f t="shared" si="26"/>
        <v>0</v>
      </c>
      <c r="AR23" s="2">
        <f t="shared" si="27"/>
        <v>0</v>
      </c>
      <c r="AS23" s="2">
        <f t="shared" si="28"/>
        <v>0</v>
      </c>
      <c r="AT23" s="2">
        <f t="shared" si="29"/>
        <v>0</v>
      </c>
    </row>
    <row r="24" spans="1:46" ht="20.25" customHeight="1" x14ac:dyDescent="0.55000000000000004">
      <c r="A24" s="3">
        <v>7012</v>
      </c>
      <c r="B24" s="45" t="str">
        <f>IF(ISTEXT("Oct/Nov Event-"&amp;VLOOKUP(A24,'Chart of Accounts'!$B$5:$C$50,2,FALSE)),"Oct/Nov Event-"&amp;VLOOKUP(A24,'Chart of Accounts'!$B$5:$C$50,2,FALSE),"")</f>
        <v>Oct/Nov Event-Supplies &amp; Stationery Expense</v>
      </c>
      <c r="C24" s="134"/>
      <c r="D24" s="134"/>
      <c r="E24" s="134"/>
      <c r="F24" s="135"/>
      <c r="G24" s="135"/>
      <c r="H24" s="134"/>
      <c r="I24" s="134"/>
      <c r="J24" s="134"/>
      <c r="K24" s="134"/>
      <c r="L24" s="134"/>
      <c r="M24" s="134"/>
      <c r="N24" s="134"/>
      <c r="O24" s="77">
        <f t="shared" si="15"/>
        <v>0</v>
      </c>
      <c r="T24" s="2" t="s">
        <v>59</v>
      </c>
      <c r="U24" s="2">
        <v>7032</v>
      </c>
      <c r="AA24" s="2" t="s">
        <v>170</v>
      </c>
      <c r="AB24" s="2" t="str">
        <f t="shared" si="16"/>
        <v>7012-000000</v>
      </c>
      <c r="AC24" s="2">
        <v>160</v>
      </c>
      <c r="AD24" s="2" t="str">
        <f t="shared" si="17"/>
        <v>035</v>
      </c>
      <c r="AG24" s="2">
        <v>110</v>
      </c>
      <c r="AH24" s="2" t="str">
        <f>Summary!$B$2</f>
        <v>USD</v>
      </c>
      <c r="AI24" s="2">
        <f t="shared" si="18"/>
        <v>0</v>
      </c>
      <c r="AJ24" s="2">
        <f t="shared" si="19"/>
        <v>0</v>
      </c>
      <c r="AK24" s="2">
        <f t="shared" si="20"/>
        <v>0</v>
      </c>
      <c r="AL24" s="2">
        <f t="shared" si="21"/>
        <v>0</v>
      </c>
      <c r="AM24" s="2">
        <f t="shared" si="22"/>
        <v>0</v>
      </c>
      <c r="AN24" s="2">
        <f t="shared" si="23"/>
        <v>0</v>
      </c>
      <c r="AO24" s="2">
        <f t="shared" si="24"/>
        <v>0</v>
      </c>
      <c r="AP24" s="2">
        <f t="shared" si="25"/>
        <v>0</v>
      </c>
      <c r="AQ24" s="2">
        <f t="shared" si="26"/>
        <v>0</v>
      </c>
      <c r="AR24" s="2">
        <f t="shared" si="27"/>
        <v>0</v>
      </c>
      <c r="AS24" s="2">
        <f t="shared" si="28"/>
        <v>0</v>
      </c>
      <c r="AT24" s="2">
        <f t="shared" si="29"/>
        <v>0</v>
      </c>
    </row>
    <row r="25" spans="1:46" ht="20.25" customHeight="1" x14ac:dyDescent="0.55000000000000004">
      <c r="A25" s="3">
        <v>7014</v>
      </c>
      <c r="B25" s="45" t="str">
        <f>IF(ISTEXT("Oct/Nov Event-"&amp;VLOOKUP(A25,'Chart of Accounts'!$B$5:$C$50,2,FALSE)),"Oct/Nov Event-"&amp;VLOOKUP(A25,'Chart of Accounts'!$B$5:$C$50,2,FALSE),"")</f>
        <v>Oct/Nov Event-Room Rental Event Expense</v>
      </c>
      <c r="C25" s="134"/>
      <c r="D25" s="134"/>
      <c r="E25" s="134"/>
      <c r="F25" s="135"/>
      <c r="G25" s="135"/>
      <c r="H25" s="134"/>
      <c r="I25" s="134"/>
      <c r="J25" s="134"/>
      <c r="K25" s="134"/>
      <c r="L25" s="134"/>
      <c r="M25" s="134"/>
      <c r="N25" s="134"/>
      <c r="O25" s="77">
        <f t="shared" si="15"/>
        <v>0</v>
      </c>
      <c r="T25" s="2" t="s">
        <v>61</v>
      </c>
      <c r="U25" s="2">
        <v>7034</v>
      </c>
      <c r="AA25" s="2" t="s">
        <v>170</v>
      </c>
      <c r="AB25" s="2" t="str">
        <f t="shared" si="16"/>
        <v>7014-000000</v>
      </c>
      <c r="AC25" s="2">
        <v>160</v>
      </c>
      <c r="AD25" s="2" t="str">
        <f t="shared" si="17"/>
        <v>035</v>
      </c>
      <c r="AG25" s="2">
        <v>110</v>
      </c>
      <c r="AH25" s="2" t="str">
        <f>Summary!$B$2</f>
        <v>USD</v>
      </c>
      <c r="AI25" s="2">
        <f t="shared" si="18"/>
        <v>0</v>
      </c>
      <c r="AJ25" s="2">
        <f t="shared" si="19"/>
        <v>0</v>
      </c>
      <c r="AK25" s="2">
        <f t="shared" si="20"/>
        <v>0</v>
      </c>
      <c r="AL25" s="2">
        <f t="shared" si="21"/>
        <v>0</v>
      </c>
      <c r="AM25" s="2">
        <f t="shared" si="22"/>
        <v>0</v>
      </c>
      <c r="AN25" s="2">
        <f t="shared" si="23"/>
        <v>0</v>
      </c>
      <c r="AO25" s="2">
        <f t="shared" si="24"/>
        <v>0</v>
      </c>
      <c r="AP25" s="2">
        <f t="shared" si="25"/>
        <v>0</v>
      </c>
      <c r="AQ25" s="2">
        <f t="shared" si="26"/>
        <v>0</v>
      </c>
      <c r="AR25" s="2">
        <f t="shared" si="27"/>
        <v>0</v>
      </c>
      <c r="AS25" s="2">
        <f t="shared" si="28"/>
        <v>0</v>
      </c>
      <c r="AT25" s="2">
        <f t="shared" si="29"/>
        <v>0</v>
      </c>
    </row>
    <row r="26" spans="1:46" ht="20.25" customHeight="1" x14ac:dyDescent="0.55000000000000004">
      <c r="A26" s="3">
        <v>7016</v>
      </c>
      <c r="B26" s="45" t="str">
        <f>IF(ISTEXT("Oct/Nov Event-"&amp;VLOOKUP(A26,'Chart of Accounts'!$B$5:$C$50,2,FALSE)),"Oct/Nov Event-"&amp;VLOOKUP(A26,'Chart of Accounts'!$B$5:$C$50,2,FALSE),"")</f>
        <v>Oct/Nov Event-Meal Event Expense</v>
      </c>
      <c r="C26" s="134"/>
      <c r="D26" s="134"/>
      <c r="E26" s="134"/>
      <c r="F26" s="135"/>
      <c r="G26" s="135"/>
      <c r="H26" s="134"/>
      <c r="I26" s="134"/>
      <c r="J26" s="134"/>
      <c r="K26" s="134"/>
      <c r="L26" s="134"/>
      <c r="M26" s="134"/>
      <c r="N26" s="134"/>
      <c r="O26" s="77">
        <f t="shared" si="15"/>
        <v>0</v>
      </c>
      <c r="T26" s="2" t="s">
        <v>63</v>
      </c>
      <c r="U26" s="2">
        <v>7036</v>
      </c>
      <c r="AA26" s="2" t="s">
        <v>170</v>
      </c>
      <c r="AB26" s="2" t="str">
        <f t="shared" si="16"/>
        <v>7016-000000</v>
      </c>
      <c r="AC26" s="2">
        <v>160</v>
      </c>
      <c r="AD26" s="2" t="str">
        <f t="shared" si="17"/>
        <v>035</v>
      </c>
      <c r="AG26" s="2">
        <v>110</v>
      </c>
      <c r="AH26" s="2" t="str">
        <f>Summary!$B$2</f>
        <v>USD</v>
      </c>
      <c r="AI26" s="2">
        <f t="shared" si="18"/>
        <v>0</v>
      </c>
      <c r="AJ26" s="2">
        <f t="shared" si="19"/>
        <v>0</v>
      </c>
      <c r="AK26" s="2">
        <f t="shared" si="20"/>
        <v>0</v>
      </c>
      <c r="AL26" s="2">
        <f t="shared" si="21"/>
        <v>0</v>
      </c>
      <c r="AM26" s="2">
        <f t="shared" si="22"/>
        <v>0</v>
      </c>
      <c r="AN26" s="2">
        <f t="shared" si="23"/>
        <v>0</v>
      </c>
      <c r="AO26" s="2">
        <f t="shared" si="24"/>
        <v>0</v>
      </c>
      <c r="AP26" s="2">
        <f t="shared" si="25"/>
        <v>0</v>
      </c>
      <c r="AQ26" s="2">
        <f t="shared" si="26"/>
        <v>0</v>
      </c>
      <c r="AR26" s="2">
        <f t="shared" si="27"/>
        <v>0</v>
      </c>
      <c r="AS26" s="2">
        <f t="shared" si="28"/>
        <v>0</v>
      </c>
      <c r="AT26" s="2">
        <f t="shared" si="29"/>
        <v>0</v>
      </c>
    </row>
    <row r="27" spans="1:46" ht="20.25" customHeight="1" x14ac:dyDescent="0.55000000000000004">
      <c r="A27" s="3">
        <v>7018</v>
      </c>
      <c r="B27" s="45" t="str">
        <f>IF(ISTEXT("Oct/Nov Event-"&amp;VLOOKUP(A27,'Chart of Accounts'!$B$5:$C$50,2,FALSE)),"Oct/Nov Event-"&amp;VLOOKUP(A27,'Chart of Accounts'!$B$5:$C$50,2,FALSE),"")</f>
        <v>Oct/Nov Event-Decorations Expense</v>
      </c>
      <c r="C27" s="134"/>
      <c r="D27" s="134"/>
      <c r="E27" s="134"/>
      <c r="F27" s="135"/>
      <c r="G27" s="135"/>
      <c r="H27" s="134"/>
      <c r="I27" s="134"/>
      <c r="J27" s="134"/>
      <c r="K27" s="134"/>
      <c r="L27" s="134"/>
      <c r="M27" s="134"/>
      <c r="N27" s="134"/>
      <c r="O27" s="77">
        <f t="shared" si="15"/>
        <v>0</v>
      </c>
      <c r="T27" s="2" t="s">
        <v>65</v>
      </c>
      <c r="U27" s="2">
        <v>7038</v>
      </c>
      <c r="AA27" s="2" t="s">
        <v>170</v>
      </c>
      <c r="AB27" s="2" t="str">
        <f t="shared" si="16"/>
        <v>7018-000000</v>
      </c>
      <c r="AC27" s="2">
        <v>160</v>
      </c>
      <c r="AD27" s="2" t="str">
        <f t="shared" si="17"/>
        <v>035</v>
      </c>
      <c r="AG27" s="2">
        <v>110</v>
      </c>
      <c r="AH27" s="2" t="str">
        <f>Summary!$B$2</f>
        <v>USD</v>
      </c>
      <c r="AI27" s="2">
        <f t="shared" si="18"/>
        <v>0</v>
      </c>
      <c r="AJ27" s="2">
        <f t="shared" si="19"/>
        <v>0</v>
      </c>
      <c r="AK27" s="2">
        <f t="shared" si="20"/>
        <v>0</v>
      </c>
      <c r="AL27" s="2">
        <f t="shared" si="21"/>
        <v>0</v>
      </c>
      <c r="AM27" s="2">
        <f t="shared" si="22"/>
        <v>0</v>
      </c>
      <c r="AN27" s="2">
        <f t="shared" si="23"/>
        <v>0</v>
      </c>
      <c r="AO27" s="2">
        <f t="shared" si="24"/>
        <v>0</v>
      </c>
      <c r="AP27" s="2">
        <f t="shared" si="25"/>
        <v>0</v>
      </c>
      <c r="AQ27" s="2">
        <f t="shared" si="26"/>
        <v>0</v>
      </c>
      <c r="AR27" s="2">
        <f t="shared" si="27"/>
        <v>0</v>
      </c>
      <c r="AS27" s="2">
        <f t="shared" si="28"/>
        <v>0</v>
      </c>
      <c r="AT27" s="2">
        <f t="shared" si="29"/>
        <v>0</v>
      </c>
    </row>
    <row r="28" spans="1:46" ht="20.25" customHeight="1" x14ac:dyDescent="0.55000000000000004">
      <c r="A28" s="3">
        <v>7020</v>
      </c>
      <c r="B28" s="45" t="str">
        <f>IF(ISTEXT("Oct/Nov Event-"&amp;VLOOKUP(A28,'Chart of Accounts'!$B$5:$C$50,2,FALSE)),"Oct/Nov Event-"&amp;VLOOKUP(A28,'Chart of Accounts'!$B$5:$C$50,2,FALSE),"")</f>
        <v>Oct/Nov Event-Printing Expense</v>
      </c>
      <c r="C28" s="134"/>
      <c r="D28" s="134"/>
      <c r="E28" s="134"/>
      <c r="F28" s="135"/>
      <c r="G28" s="135"/>
      <c r="H28" s="134"/>
      <c r="I28" s="134"/>
      <c r="J28" s="134"/>
      <c r="K28" s="134"/>
      <c r="L28" s="134"/>
      <c r="M28" s="134"/>
      <c r="N28" s="134"/>
      <c r="O28" s="77">
        <f t="shared" si="15"/>
        <v>0</v>
      </c>
      <c r="T28" s="2" t="s">
        <v>67</v>
      </c>
      <c r="U28" s="2">
        <v>7040</v>
      </c>
      <c r="AA28" s="2" t="s">
        <v>170</v>
      </c>
      <c r="AB28" s="2" t="str">
        <f t="shared" si="16"/>
        <v>7020-000000</v>
      </c>
      <c r="AC28" s="2">
        <v>160</v>
      </c>
      <c r="AD28" s="2" t="str">
        <f t="shared" si="17"/>
        <v>035</v>
      </c>
      <c r="AG28" s="2">
        <v>110</v>
      </c>
      <c r="AH28" s="2" t="str">
        <f>Summary!$B$2</f>
        <v>USD</v>
      </c>
      <c r="AI28" s="2">
        <f t="shared" si="18"/>
        <v>0</v>
      </c>
      <c r="AJ28" s="2">
        <f t="shared" si="19"/>
        <v>0</v>
      </c>
      <c r="AK28" s="2">
        <f t="shared" si="20"/>
        <v>0</v>
      </c>
      <c r="AL28" s="2">
        <f t="shared" si="21"/>
        <v>0</v>
      </c>
      <c r="AM28" s="2">
        <f t="shared" si="22"/>
        <v>0</v>
      </c>
      <c r="AN28" s="2">
        <f t="shared" si="23"/>
        <v>0</v>
      </c>
      <c r="AO28" s="2">
        <f t="shared" si="24"/>
        <v>0</v>
      </c>
      <c r="AP28" s="2">
        <f t="shared" si="25"/>
        <v>0</v>
      </c>
      <c r="AQ28" s="2">
        <f t="shared" si="26"/>
        <v>0</v>
      </c>
      <c r="AR28" s="2">
        <f t="shared" si="27"/>
        <v>0</v>
      </c>
      <c r="AS28" s="2">
        <f t="shared" si="28"/>
        <v>0</v>
      </c>
      <c r="AT28" s="2">
        <f t="shared" si="29"/>
        <v>0</v>
      </c>
    </row>
    <row r="29" spans="1:46" ht="20.25" customHeight="1" x14ac:dyDescent="0.55000000000000004">
      <c r="A29" s="3">
        <v>7022</v>
      </c>
      <c r="B29" s="45" t="str">
        <f>IF(ISTEXT("Oct/Nov Event-"&amp;VLOOKUP(A29,'Chart of Accounts'!$B$5:$C$50,2,FALSE)),"Oct/Nov Event-"&amp;VLOOKUP(A29,'Chart of Accounts'!$B$5:$C$50,2,FALSE),"")</f>
        <v>Oct/Nov Event-Audio Visual Expense</v>
      </c>
      <c r="C29" s="134"/>
      <c r="D29" s="134"/>
      <c r="E29" s="134"/>
      <c r="F29" s="135"/>
      <c r="G29" s="135"/>
      <c r="H29" s="134"/>
      <c r="I29" s="134"/>
      <c r="J29" s="134"/>
      <c r="K29" s="134"/>
      <c r="L29" s="134"/>
      <c r="M29" s="134"/>
      <c r="N29" s="134"/>
      <c r="O29" s="77">
        <f t="shared" si="15"/>
        <v>0</v>
      </c>
      <c r="T29" s="2" t="s">
        <v>69</v>
      </c>
      <c r="U29" s="2">
        <v>7042</v>
      </c>
      <c r="AA29" s="2" t="s">
        <v>170</v>
      </c>
      <c r="AB29" s="2" t="str">
        <f t="shared" si="16"/>
        <v>7022-000000</v>
      </c>
      <c r="AC29" s="2">
        <v>160</v>
      </c>
      <c r="AD29" s="2" t="str">
        <f t="shared" si="17"/>
        <v>035</v>
      </c>
      <c r="AG29" s="2">
        <v>110</v>
      </c>
      <c r="AH29" s="2" t="str">
        <f>Summary!$B$2</f>
        <v>USD</v>
      </c>
      <c r="AI29" s="2">
        <f t="shared" si="18"/>
        <v>0</v>
      </c>
      <c r="AJ29" s="2">
        <f t="shared" si="19"/>
        <v>0</v>
      </c>
      <c r="AK29" s="2">
        <f t="shared" si="20"/>
        <v>0</v>
      </c>
      <c r="AL29" s="2">
        <f t="shared" si="21"/>
        <v>0</v>
      </c>
      <c r="AM29" s="2">
        <f t="shared" si="22"/>
        <v>0</v>
      </c>
      <c r="AN29" s="2">
        <f t="shared" si="23"/>
        <v>0</v>
      </c>
      <c r="AO29" s="2">
        <f t="shared" si="24"/>
        <v>0</v>
      </c>
      <c r="AP29" s="2">
        <f t="shared" si="25"/>
        <v>0</v>
      </c>
      <c r="AQ29" s="2">
        <f t="shared" si="26"/>
        <v>0</v>
      </c>
      <c r="AR29" s="2">
        <f t="shared" si="27"/>
        <v>0</v>
      </c>
      <c r="AS29" s="2">
        <f t="shared" si="28"/>
        <v>0</v>
      </c>
      <c r="AT29" s="2">
        <f t="shared" si="29"/>
        <v>0</v>
      </c>
    </row>
    <row r="30" spans="1:46" ht="20.25" customHeight="1" x14ac:dyDescent="0.55000000000000004">
      <c r="A30" s="3">
        <v>7030</v>
      </c>
      <c r="B30" s="45" t="str">
        <f>IF(ISTEXT("Oct/Nov Event-"&amp;VLOOKUP(A30,'Chart of Accounts'!$B$5:$C$50,2,FALSE)),"Oct/Nov Event-"&amp;VLOOKUP(A30,'Chart of Accounts'!$B$5:$C$50,2,FALSE),"")</f>
        <v>Oct/Nov Event-Photocopying Expense</v>
      </c>
      <c r="C30" s="134"/>
      <c r="D30" s="134"/>
      <c r="E30" s="134"/>
      <c r="F30" s="135"/>
      <c r="G30" s="135"/>
      <c r="H30" s="134"/>
      <c r="I30" s="134"/>
      <c r="J30" s="134"/>
      <c r="K30" s="134"/>
      <c r="L30" s="134"/>
      <c r="M30" s="134"/>
      <c r="N30" s="134"/>
      <c r="O30" s="77">
        <f t="shared" si="15"/>
        <v>0</v>
      </c>
      <c r="T30" s="2" t="s">
        <v>70</v>
      </c>
      <c r="U30" s="2">
        <v>7044</v>
      </c>
      <c r="AA30" s="2" t="s">
        <v>170</v>
      </c>
      <c r="AB30" s="2" t="str">
        <f t="shared" si="16"/>
        <v>7030-000000</v>
      </c>
      <c r="AC30" s="2">
        <v>160</v>
      </c>
      <c r="AD30" s="2" t="str">
        <f t="shared" si="17"/>
        <v>035</v>
      </c>
      <c r="AG30" s="2">
        <v>110</v>
      </c>
      <c r="AH30" s="2" t="str">
        <f>Summary!$B$2</f>
        <v>USD</v>
      </c>
      <c r="AI30" s="2">
        <f t="shared" si="18"/>
        <v>0</v>
      </c>
      <c r="AJ30" s="2">
        <f t="shared" si="19"/>
        <v>0</v>
      </c>
      <c r="AK30" s="2">
        <f t="shared" si="20"/>
        <v>0</v>
      </c>
      <c r="AL30" s="2">
        <f t="shared" si="21"/>
        <v>0</v>
      </c>
      <c r="AM30" s="2">
        <f t="shared" si="22"/>
        <v>0</v>
      </c>
      <c r="AN30" s="2">
        <f t="shared" si="23"/>
        <v>0</v>
      </c>
      <c r="AO30" s="2">
        <f t="shared" si="24"/>
        <v>0</v>
      </c>
      <c r="AP30" s="2">
        <f t="shared" si="25"/>
        <v>0</v>
      </c>
      <c r="AQ30" s="2">
        <f t="shared" si="26"/>
        <v>0</v>
      </c>
      <c r="AR30" s="2">
        <f t="shared" si="27"/>
        <v>0</v>
      </c>
      <c r="AS30" s="2">
        <f t="shared" si="28"/>
        <v>0</v>
      </c>
      <c r="AT30" s="2">
        <f t="shared" si="29"/>
        <v>0</v>
      </c>
    </row>
    <row r="31" spans="1:46" ht="20.25" customHeight="1" x14ac:dyDescent="0.55000000000000004">
      <c r="A31" s="3">
        <v>7042</v>
      </c>
      <c r="B31" s="45" t="str">
        <f>IF(ISTEXT("Oct/Nov Event-"&amp;VLOOKUP(A31,'Chart of Accounts'!$B$5:$C$50,2,FALSE)),"Oct/Nov Event-"&amp;VLOOKUP(A31,'Chart of Accounts'!$B$5:$C$50,2,FALSE),"")</f>
        <v>Oct/Nov Event-Outside Contractor Expense</v>
      </c>
      <c r="C31" s="134"/>
      <c r="D31" s="134"/>
      <c r="E31" s="134"/>
      <c r="F31" s="135"/>
      <c r="G31" s="135"/>
      <c r="H31" s="134"/>
      <c r="I31" s="134"/>
      <c r="J31" s="134"/>
      <c r="K31" s="134"/>
      <c r="L31" s="134"/>
      <c r="M31" s="134"/>
      <c r="N31" s="134"/>
      <c r="O31" s="77">
        <f t="shared" si="15"/>
        <v>0</v>
      </c>
      <c r="T31" s="2" t="s">
        <v>72</v>
      </c>
      <c r="U31" s="2">
        <v>7046</v>
      </c>
      <c r="AA31" s="2" t="s">
        <v>170</v>
      </c>
      <c r="AB31" s="2" t="str">
        <f t="shared" si="16"/>
        <v>7042-000000</v>
      </c>
      <c r="AC31" s="2">
        <v>160</v>
      </c>
      <c r="AD31" s="2" t="str">
        <f t="shared" si="17"/>
        <v>035</v>
      </c>
      <c r="AG31" s="2">
        <v>110</v>
      </c>
      <c r="AH31" s="2" t="str">
        <f>Summary!$B$2</f>
        <v>USD</v>
      </c>
      <c r="AI31" s="2">
        <f t="shared" si="18"/>
        <v>0</v>
      </c>
      <c r="AJ31" s="2">
        <f t="shared" si="19"/>
        <v>0</v>
      </c>
      <c r="AK31" s="2">
        <f t="shared" si="20"/>
        <v>0</v>
      </c>
      <c r="AL31" s="2">
        <f t="shared" si="21"/>
        <v>0</v>
      </c>
      <c r="AM31" s="2">
        <f t="shared" si="22"/>
        <v>0</v>
      </c>
      <c r="AN31" s="2">
        <f t="shared" si="23"/>
        <v>0</v>
      </c>
      <c r="AO31" s="2">
        <f t="shared" si="24"/>
        <v>0</v>
      </c>
      <c r="AP31" s="2">
        <f t="shared" si="25"/>
        <v>0</v>
      </c>
      <c r="AQ31" s="2">
        <f t="shared" si="26"/>
        <v>0</v>
      </c>
      <c r="AR31" s="2">
        <f t="shared" si="27"/>
        <v>0</v>
      </c>
      <c r="AS31" s="2">
        <f t="shared" si="28"/>
        <v>0</v>
      </c>
      <c r="AT31" s="2">
        <f t="shared" si="29"/>
        <v>0</v>
      </c>
    </row>
    <row r="32" spans="1:46" ht="20.25" customHeight="1" x14ac:dyDescent="0.55000000000000004">
      <c r="A32" s="3">
        <v>7048</v>
      </c>
      <c r="B32" s="45" t="str">
        <f>IF(ISTEXT("Oct/Nov Event-"&amp;VLOOKUP(A32,'Chart of Accounts'!$B$5:$C$50,2,FALSE)),"Oct/Nov Event-"&amp;VLOOKUP(A32,'Chart of Accounts'!$B$5:$C$50,2,FALSE),"")</f>
        <v>Oct/Nov Event-Equipment Purchase Expense (Less than $500)</v>
      </c>
      <c r="C32" s="134"/>
      <c r="D32" s="134"/>
      <c r="E32" s="134"/>
      <c r="F32" s="135"/>
      <c r="G32" s="135"/>
      <c r="H32" s="134"/>
      <c r="I32" s="134"/>
      <c r="J32" s="134"/>
      <c r="K32" s="134"/>
      <c r="L32" s="134"/>
      <c r="M32" s="134"/>
      <c r="N32" s="134"/>
      <c r="O32" s="77">
        <f t="shared" si="15"/>
        <v>0</v>
      </c>
      <c r="T32" s="2" t="s">
        <v>74</v>
      </c>
      <c r="U32" s="2">
        <v>7048</v>
      </c>
      <c r="AA32" s="2" t="s">
        <v>170</v>
      </c>
      <c r="AB32" s="2" t="str">
        <f t="shared" si="16"/>
        <v>7048-000000</v>
      </c>
      <c r="AC32" s="2">
        <v>160</v>
      </c>
      <c r="AD32" s="2" t="str">
        <f t="shared" si="17"/>
        <v>035</v>
      </c>
      <c r="AG32" s="2">
        <v>110</v>
      </c>
      <c r="AH32" s="2" t="str">
        <f>Summary!$B$2</f>
        <v>USD</v>
      </c>
      <c r="AI32" s="2">
        <f t="shared" si="18"/>
        <v>0</v>
      </c>
      <c r="AJ32" s="2">
        <f t="shared" si="19"/>
        <v>0</v>
      </c>
      <c r="AK32" s="2">
        <f t="shared" si="20"/>
        <v>0</v>
      </c>
      <c r="AL32" s="2">
        <f t="shared" si="21"/>
        <v>0</v>
      </c>
      <c r="AM32" s="2">
        <f t="shared" si="22"/>
        <v>0</v>
      </c>
      <c r="AN32" s="2">
        <f t="shared" si="23"/>
        <v>0</v>
      </c>
      <c r="AO32" s="2">
        <f t="shared" si="24"/>
        <v>0</v>
      </c>
      <c r="AP32" s="2">
        <f t="shared" si="25"/>
        <v>0</v>
      </c>
      <c r="AQ32" s="2">
        <f t="shared" si="26"/>
        <v>0</v>
      </c>
      <c r="AR32" s="2">
        <f t="shared" si="27"/>
        <v>0</v>
      </c>
      <c r="AS32" s="2">
        <f t="shared" si="28"/>
        <v>0</v>
      </c>
      <c r="AT32" s="2">
        <f t="shared" si="29"/>
        <v>0</v>
      </c>
    </row>
    <row r="33" spans="1:46" ht="20.25" customHeight="1" x14ac:dyDescent="0.55000000000000004">
      <c r="A33" s="3">
        <v>7070</v>
      </c>
      <c r="B33" s="45" t="str">
        <f>IF(ISTEXT("Oct/Nov Event-"&amp;VLOOKUP(A33,'Chart of Accounts'!$B$5:$C$50,2,FALSE)),"Oct/Nov Event-"&amp;VLOOKUP(A33,'Chart of Accounts'!$B$5:$C$50,2,FALSE),"")</f>
        <v>Oct/Nov Event-Bank Charges &amp; Credit Card Fee Expense</v>
      </c>
      <c r="C33" s="134"/>
      <c r="D33" s="134"/>
      <c r="E33" s="134"/>
      <c r="F33" s="135"/>
      <c r="G33" s="135"/>
      <c r="H33" s="134"/>
      <c r="I33" s="134"/>
      <c r="J33" s="134"/>
      <c r="K33" s="134"/>
      <c r="L33" s="134"/>
      <c r="M33" s="134"/>
      <c r="N33" s="134"/>
      <c r="O33" s="77">
        <f t="shared" si="15"/>
        <v>0</v>
      </c>
      <c r="T33" s="2" t="s">
        <v>76</v>
      </c>
      <c r="U33" s="2">
        <v>7050</v>
      </c>
      <c r="AA33" s="2" t="s">
        <v>170</v>
      </c>
      <c r="AB33" s="2" t="str">
        <f t="shared" si="16"/>
        <v>7070-000000</v>
      </c>
      <c r="AC33" s="2">
        <v>160</v>
      </c>
      <c r="AD33" s="2" t="str">
        <f t="shared" si="17"/>
        <v>035</v>
      </c>
      <c r="AG33" s="2">
        <v>110</v>
      </c>
      <c r="AH33" s="2" t="str">
        <f>Summary!$B$2</f>
        <v>USD</v>
      </c>
      <c r="AI33" s="2">
        <f t="shared" si="18"/>
        <v>0</v>
      </c>
      <c r="AJ33" s="2">
        <f t="shared" si="19"/>
        <v>0</v>
      </c>
      <c r="AK33" s="2">
        <f t="shared" si="20"/>
        <v>0</v>
      </c>
      <c r="AL33" s="2">
        <f t="shared" si="21"/>
        <v>0</v>
      </c>
      <c r="AM33" s="2">
        <f t="shared" si="22"/>
        <v>0</v>
      </c>
      <c r="AN33" s="2">
        <f t="shared" si="23"/>
        <v>0</v>
      </c>
      <c r="AO33" s="2">
        <f t="shared" si="24"/>
        <v>0</v>
      </c>
      <c r="AP33" s="2">
        <f t="shared" si="25"/>
        <v>0</v>
      </c>
      <c r="AQ33" s="2">
        <f t="shared" si="26"/>
        <v>0</v>
      </c>
      <c r="AR33" s="2">
        <f t="shared" si="27"/>
        <v>0</v>
      </c>
      <c r="AS33" s="2">
        <f t="shared" si="28"/>
        <v>0</v>
      </c>
      <c r="AT33" s="2">
        <f t="shared" si="29"/>
        <v>0</v>
      </c>
    </row>
    <row r="34" spans="1:46" ht="20.25" customHeight="1" x14ac:dyDescent="0.55000000000000004">
      <c r="A34" s="3">
        <v>7072</v>
      </c>
      <c r="B34" s="45" t="str">
        <f>IF(ISTEXT("Oct/Nov Event-"&amp;VLOOKUP(A34,'Chart of Accounts'!$B$5:$C$50,2,FALSE)),"Oct/Nov Event-"&amp;VLOOKUP(A34,'Chart of Accounts'!$B$5:$C$50,2,FALSE),"")</f>
        <v>Oct/Nov Event-Sales Tax Expense (incl. GST, VAT, etc.)</v>
      </c>
      <c r="C34" s="134"/>
      <c r="D34" s="134"/>
      <c r="E34" s="134"/>
      <c r="F34" s="135"/>
      <c r="G34" s="135"/>
      <c r="H34" s="134"/>
      <c r="I34" s="134"/>
      <c r="J34" s="134"/>
      <c r="K34" s="134"/>
      <c r="L34" s="134"/>
      <c r="M34" s="134"/>
      <c r="N34" s="134"/>
      <c r="O34" s="77">
        <f t="shared" si="15"/>
        <v>0</v>
      </c>
      <c r="T34" s="2" t="s">
        <v>78</v>
      </c>
      <c r="U34" s="2">
        <v>7052</v>
      </c>
      <c r="AA34" s="2" t="s">
        <v>170</v>
      </c>
      <c r="AB34" s="2" t="str">
        <f t="shared" si="16"/>
        <v>7072-000000</v>
      </c>
      <c r="AC34" s="2">
        <v>160</v>
      </c>
      <c r="AD34" s="2" t="str">
        <f t="shared" si="17"/>
        <v>035</v>
      </c>
      <c r="AG34" s="2">
        <v>110</v>
      </c>
      <c r="AH34" s="2" t="str">
        <f>Summary!$B$2</f>
        <v>USD</v>
      </c>
      <c r="AI34" s="2">
        <f t="shared" si="18"/>
        <v>0</v>
      </c>
      <c r="AJ34" s="2">
        <f t="shared" si="19"/>
        <v>0</v>
      </c>
      <c r="AK34" s="2">
        <f t="shared" si="20"/>
        <v>0</v>
      </c>
      <c r="AL34" s="2">
        <f t="shared" si="21"/>
        <v>0</v>
      </c>
      <c r="AM34" s="2">
        <f t="shared" si="22"/>
        <v>0</v>
      </c>
      <c r="AN34" s="2">
        <f t="shared" si="23"/>
        <v>0</v>
      </c>
      <c r="AO34" s="2">
        <f t="shared" si="24"/>
        <v>0</v>
      </c>
      <c r="AP34" s="2">
        <f t="shared" si="25"/>
        <v>0</v>
      </c>
      <c r="AQ34" s="2">
        <f t="shared" si="26"/>
        <v>0</v>
      </c>
      <c r="AR34" s="2">
        <f t="shared" si="27"/>
        <v>0</v>
      </c>
      <c r="AS34" s="2">
        <f t="shared" si="28"/>
        <v>0</v>
      </c>
      <c r="AT34" s="2">
        <f t="shared" si="29"/>
        <v>0</v>
      </c>
    </row>
    <row r="35" spans="1:46" ht="20.25" customHeight="1" x14ac:dyDescent="0.55000000000000004">
      <c r="A35" s="3">
        <v>7078</v>
      </c>
      <c r="B35" s="45" t="str">
        <f>IF(ISTEXT("Oct/Nov Event-"&amp;VLOOKUP(A35,'Chart of Accounts'!$B$5:$C$50,2,FALSE)),"Oct/Nov Event-"&amp;VLOOKUP(A35,'Chart of Accounts'!$B$5:$C$50,2,FALSE),"")</f>
        <v>Oct/Nov Event-Food Expense</v>
      </c>
      <c r="C35" s="134"/>
      <c r="D35" s="134"/>
      <c r="E35" s="134"/>
      <c r="F35" s="135"/>
      <c r="G35" s="135"/>
      <c r="H35" s="134"/>
      <c r="I35" s="134"/>
      <c r="J35" s="134"/>
      <c r="K35" s="134"/>
      <c r="L35" s="134"/>
      <c r="M35" s="134"/>
      <c r="N35" s="134"/>
      <c r="O35" s="77">
        <f t="shared" si="15"/>
        <v>0</v>
      </c>
      <c r="T35" s="2" t="s">
        <v>79</v>
      </c>
      <c r="U35" s="2">
        <v>7070</v>
      </c>
      <c r="AA35" s="2" t="s">
        <v>170</v>
      </c>
      <c r="AB35" s="2" t="str">
        <f t="shared" si="16"/>
        <v>7078-000000</v>
      </c>
      <c r="AC35" s="2">
        <v>160</v>
      </c>
      <c r="AD35" s="2" t="str">
        <f t="shared" si="17"/>
        <v>035</v>
      </c>
      <c r="AG35" s="2">
        <v>110</v>
      </c>
      <c r="AH35" s="2" t="str">
        <f>Summary!$B$2</f>
        <v>USD</v>
      </c>
      <c r="AI35" s="2">
        <f t="shared" si="18"/>
        <v>0</v>
      </c>
      <c r="AJ35" s="2">
        <f t="shared" si="19"/>
        <v>0</v>
      </c>
      <c r="AK35" s="2">
        <f t="shared" si="20"/>
        <v>0</v>
      </c>
      <c r="AL35" s="2">
        <f t="shared" si="21"/>
        <v>0</v>
      </c>
      <c r="AM35" s="2">
        <f t="shared" si="22"/>
        <v>0</v>
      </c>
      <c r="AN35" s="2">
        <f t="shared" si="23"/>
        <v>0</v>
      </c>
      <c r="AO35" s="2">
        <f t="shared" si="24"/>
        <v>0</v>
      </c>
      <c r="AP35" s="2">
        <f t="shared" si="25"/>
        <v>0</v>
      </c>
      <c r="AQ35" s="2">
        <f t="shared" si="26"/>
        <v>0</v>
      </c>
      <c r="AR35" s="2">
        <f t="shared" si="27"/>
        <v>0</v>
      </c>
      <c r="AS35" s="2">
        <f t="shared" si="28"/>
        <v>0</v>
      </c>
      <c r="AT35" s="2">
        <f t="shared" si="29"/>
        <v>0</v>
      </c>
    </row>
    <row r="36" spans="1:46" ht="20.25" customHeight="1" x14ac:dyDescent="0.55000000000000004">
      <c r="A36" s="3">
        <v>7080</v>
      </c>
      <c r="B36" s="45" t="str">
        <f>IF(ISTEXT("Oct/Nov Event-"&amp;VLOOKUP(A36,'Chart of Accounts'!$B$5:$C$50,2,FALSE)),"Oct/Nov Event-"&amp;VLOOKUP(A36,'Chart of Accounts'!$B$5:$C$50,2,FALSE),"")</f>
        <v>Oct/Nov Event-Gifts &amp; Thank Yous</v>
      </c>
      <c r="C36" s="134"/>
      <c r="D36" s="134"/>
      <c r="E36" s="134"/>
      <c r="F36" s="135"/>
      <c r="G36" s="135"/>
      <c r="H36" s="134"/>
      <c r="I36" s="134"/>
      <c r="J36" s="134"/>
      <c r="K36" s="134"/>
      <c r="L36" s="134"/>
      <c r="M36" s="134"/>
      <c r="N36" s="134"/>
      <c r="O36" s="77">
        <f t="shared" si="15"/>
        <v>0</v>
      </c>
      <c r="T36" s="2" t="s">
        <v>81</v>
      </c>
      <c r="U36" s="2">
        <v>7072</v>
      </c>
      <c r="AA36" s="2" t="s">
        <v>170</v>
      </c>
      <c r="AB36" s="2" t="str">
        <f t="shared" si="16"/>
        <v>7080-000000</v>
      </c>
      <c r="AC36" s="2">
        <v>160</v>
      </c>
      <c r="AD36" s="2" t="str">
        <f t="shared" si="17"/>
        <v>035</v>
      </c>
      <c r="AG36" s="2">
        <v>110</v>
      </c>
      <c r="AH36" s="2" t="str">
        <f>Summary!$B$2</f>
        <v>USD</v>
      </c>
      <c r="AI36" s="2">
        <f t="shared" si="18"/>
        <v>0</v>
      </c>
      <c r="AJ36" s="2">
        <f t="shared" si="19"/>
        <v>0</v>
      </c>
      <c r="AK36" s="2">
        <f t="shared" si="20"/>
        <v>0</v>
      </c>
      <c r="AL36" s="2">
        <f t="shared" si="21"/>
        <v>0</v>
      </c>
      <c r="AM36" s="2">
        <f t="shared" si="22"/>
        <v>0</v>
      </c>
      <c r="AN36" s="2">
        <f t="shared" si="23"/>
        <v>0</v>
      </c>
      <c r="AO36" s="2">
        <f t="shared" si="24"/>
        <v>0</v>
      </c>
      <c r="AP36" s="2">
        <f t="shared" si="25"/>
        <v>0</v>
      </c>
      <c r="AQ36" s="2">
        <f t="shared" si="26"/>
        <v>0</v>
      </c>
      <c r="AR36" s="2">
        <f t="shared" si="27"/>
        <v>0</v>
      </c>
      <c r="AS36" s="2">
        <f t="shared" si="28"/>
        <v>0</v>
      </c>
      <c r="AT36" s="2">
        <f t="shared" si="29"/>
        <v>0</v>
      </c>
    </row>
    <row r="37" spans="1:46" ht="20.25" customHeight="1" x14ac:dyDescent="0.55000000000000004">
      <c r="A37" s="3">
        <v>7090</v>
      </c>
      <c r="B37" s="45" t="s">
        <v>510</v>
      </c>
      <c r="C37" s="134"/>
      <c r="D37" s="134"/>
      <c r="E37" s="134"/>
      <c r="F37" s="135"/>
      <c r="G37" s="135"/>
      <c r="H37" s="134"/>
      <c r="I37" s="134"/>
      <c r="J37" s="134"/>
      <c r="K37" s="134"/>
      <c r="L37" s="134"/>
      <c r="M37" s="134"/>
      <c r="N37" s="134"/>
      <c r="O37" s="77">
        <f t="shared" si="15"/>
        <v>0</v>
      </c>
      <c r="T37" s="2" t="s">
        <v>83</v>
      </c>
      <c r="U37" s="2">
        <v>7078</v>
      </c>
      <c r="AA37" s="2" t="s">
        <v>170</v>
      </c>
      <c r="AB37" s="2" t="str">
        <f t="shared" si="16"/>
        <v>7090-000000</v>
      </c>
      <c r="AC37" s="2">
        <v>160</v>
      </c>
      <c r="AD37" s="2" t="str">
        <f t="shared" si="17"/>
        <v>035</v>
      </c>
      <c r="AG37" s="2">
        <v>110</v>
      </c>
      <c r="AH37" s="2" t="str">
        <f>Summary!$B$2</f>
        <v>USD</v>
      </c>
      <c r="AI37" s="2">
        <f t="shared" si="18"/>
        <v>0</v>
      </c>
      <c r="AJ37" s="2">
        <f t="shared" si="19"/>
        <v>0</v>
      </c>
      <c r="AK37" s="2">
        <f t="shared" si="20"/>
        <v>0</v>
      </c>
      <c r="AL37" s="2">
        <f t="shared" si="21"/>
        <v>0</v>
      </c>
      <c r="AM37" s="2">
        <f t="shared" si="22"/>
        <v>0</v>
      </c>
      <c r="AN37" s="2">
        <f t="shared" si="23"/>
        <v>0</v>
      </c>
      <c r="AO37" s="2">
        <f t="shared" si="24"/>
        <v>0</v>
      </c>
      <c r="AP37" s="2">
        <f t="shared" si="25"/>
        <v>0</v>
      </c>
      <c r="AQ37" s="2">
        <f t="shared" si="26"/>
        <v>0</v>
      </c>
      <c r="AR37" s="2">
        <f t="shared" si="27"/>
        <v>0</v>
      </c>
      <c r="AS37" s="2">
        <f t="shared" si="28"/>
        <v>0</v>
      </c>
      <c r="AT37" s="2">
        <f t="shared" si="29"/>
        <v>0</v>
      </c>
    </row>
    <row r="38" spans="1:46" ht="20.25" customHeight="1" x14ac:dyDescent="0.55000000000000004">
      <c r="A38" s="83"/>
      <c r="B38" s="45" t="str">
        <f>IF(ISTEXT("Oct/Nov Event-"&amp;VLOOKUP(A38,'Chart of Accounts'!$B$5:$C$54,2,FALSE)),"Oct/Nov Event-"&amp;VLOOKUP(A38,'Chart of Accounts'!$B$5:$C$54,2,FALSE),"")</f>
        <v/>
      </c>
      <c r="C38" s="137"/>
      <c r="D38" s="137"/>
      <c r="E38" s="137"/>
      <c r="F38" s="138"/>
      <c r="G38" s="138"/>
      <c r="H38" s="137"/>
      <c r="I38" s="137"/>
      <c r="J38" s="137"/>
      <c r="K38" s="137"/>
      <c r="L38" s="137"/>
      <c r="M38" s="137"/>
      <c r="N38" s="137"/>
      <c r="O38" s="139">
        <f t="shared" si="15"/>
        <v>0</v>
      </c>
      <c r="T38" s="2" t="s">
        <v>85</v>
      </c>
      <c r="U38" s="2">
        <v>7080</v>
      </c>
      <c r="AA38" s="2" t="s">
        <v>170</v>
      </c>
      <c r="AB38" s="2" t="str">
        <f t="shared" si="16"/>
        <v/>
      </c>
      <c r="AC38" s="2">
        <v>160</v>
      </c>
      <c r="AD38" s="2" t="str">
        <f t="shared" si="17"/>
        <v>035</v>
      </c>
      <c r="AG38" s="2">
        <v>110</v>
      </c>
      <c r="AH38" s="2" t="str">
        <f>Summary!$B$2</f>
        <v>USD</v>
      </c>
      <c r="AI38" s="2">
        <f t="shared" si="18"/>
        <v>0</v>
      </c>
      <c r="AJ38" s="2">
        <f t="shared" si="19"/>
        <v>0</v>
      </c>
      <c r="AK38" s="2">
        <f t="shared" si="20"/>
        <v>0</v>
      </c>
      <c r="AL38" s="2">
        <f t="shared" si="21"/>
        <v>0</v>
      </c>
      <c r="AM38" s="2">
        <f t="shared" si="22"/>
        <v>0</v>
      </c>
      <c r="AN38" s="2">
        <f t="shared" si="23"/>
        <v>0</v>
      </c>
      <c r="AO38" s="2">
        <f t="shared" si="24"/>
        <v>0</v>
      </c>
      <c r="AP38" s="2">
        <f t="shared" si="25"/>
        <v>0</v>
      </c>
      <c r="AQ38" s="2">
        <f t="shared" si="26"/>
        <v>0</v>
      </c>
      <c r="AR38" s="2">
        <f t="shared" si="27"/>
        <v>0</v>
      </c>
      <c r="AS38" s="2">
        <f t="shared" si="28"/>
        <v>0</v>
      </c>
      <c r="AT38" s="2">
        <f t="shared" si="29"/>
        <v>0</v>
      </c>
    </row>
    <row r="39" spans="1:46" ht="20.25" customHeight="1" x14ac:dyDescent="0.55000000000000004">
      <c r="A39" s="140"/>
      <c r="B39" s="45" t="str">
        <f>IF(ISTEXT("Oct/Nov Event-"&amp;VLOOKUP(A39,'Chart of Accounts'!$B$5:$C$54,2,FALSE)),"Oct/Nov Event-"&amp;VLOOKUP(A39,'Chart of Accounts'!$B$5:$C$54,2,FALSE),"")</f>
        <v/>
      </c>
      <c r="C39" s="141"/>
      <c r="D39" s="141"/>
      <c r="E39" s="141"/>
      <c r="F39" s="142"/>
      <c r="G39" s="142"/>
      <c r="H39" s="141"/>
      <c r="I39" s="141"/>
      <c r="J39" s="141"/>
      <c r="K39" s="141"/>
      <c r="L39" s="141"/>
      <c r="M39" s="141"/>
      <c r="N39" s="141"/>
      <c r="O39" s="139">
        <f t="shared" si="15"/>
        <v>0</v>
      </c>
      <c r="T39" s="2" t="s">
        <v>87</v>
      </c>
      <c r="U39" s="2">
        <v>7082</v>
      </c>
      <c r="AA39" s="2" t="s">
        <v>170</v>
      </c>
      <c r="AB39" s="2" t="str">
        <f t="shared" si="16"/>
        <v/>
      </c>
      <c r="AC39" s="2">
        <v>160</v>
      </c>
      <c r="AD39" s="2" t="str">
        <f t="shared" si="17"/>
        <v>035</v>
      </c>
      <c r="AG39" s="2">
        <v>110</v>
      </c>
      <c r="AH39" s="2" t="str">
        <f>Summary!$B$2</f>
        <v>USD</v>
      </c>
      <c r="AI39" s="2">
        <f t="shared" si="18"/>
        <v>0</v>
      </c>
      <c r="AJ39" s="2">
        <f t="shared" si="19"/>
        <v>0</v>
      </c>
      <c r="AK39" s="2">
        <f t="shared" si="20"/>
        <v>0</v>
      </c>
      <c r="AL39" s="2">
        <f t="shared" si="21"/>
        <v>0</v>
      </c>
      <c r="AM39" s="2">
        <f t="shared" si="22"/>
        <v>0</v>
      </c>
      <c r="AN39" s="2">
        <f t="shared" si="23"/>
        <v>0</v>
      </c>
      <c r="AO39" s="2">
        <f t="shared" si="24"/>
        <v>0</v>
      </c>
      <c r="AP39" s="2">
        <f t="shared" si="25"/>
        <v>0</v>
      </c>
      <c r="AQ39" s="2">
        <f t="shared" si="26"/>
        <v>0</v>
      </c>
      <c r="AR39" s="2">
        <f t="shared" si="27"/>
        <v>0</v>
      </c>
      <c r="AS39" s="2">
        <f t="shared" si="28"/>
        <v>0</v>
      </c>
      <c r="AT39" s="2">
        <f t="shared" si="29"/>
        <v>0</v>
      </c>
    </row>
    <row r="40" spans="1:46" ht="20.25" customHeight="1" x14ac:dyDescent="0.55000000000000004">
      <c r="A40" s="140"/>
      <c r="B40" s="45" t="str">
        <f>IF(ISTEXT("Oct/Nov Event-"&amp;VLOOKUP(A40,'Chart of Accounts'!$B$5:$C$54,2,FALSE)),"Oct/Nov Event-"&amp;VLOOKUP(A40,'Chart of Accounts'!$B$5:$C$54,2,FALSE),"")</f>
        <v/>
      </c>
      <c r="C40" s="141"/>
      <c r="D40" s="141"/>
      <c r="E40" s="141"/>
      <c r="F40" s="142"/>
      <c r="G40" s="142"/>
      <c r="H40" s="141"/>
      <c r="I40" s="141"/>
      <c r="J40" s="141"/>
      <c r="K40" s="141"/>
      <c r="L40" s="141"/>
      <c r="M40" s="141"/>
      <c r="N40" s="141"/>
      <c r="O40" s="139">
        <f t="shared" si="15"/>
        <v>0</v>
      </c>
      <c r="T40" s="2" t="s">
        <v>89</v>
      </c>
      <c r="U40" s="2">
        <v>7084</v>
      </c>
      <c r="AA40" s="2" t="s">
        <v>170</v>
      </c>
      <c r="AB40" s="2" t="str">
        <f t="shared" si="16"/>
        <v/>
      </c>
      <c r="AC40" s="2">
        <v>160</v>
      </c>
      <c r="AD40" s="2" t="str">
        <f t="shared" si="17"/>
        <v>035</v>
      </c>
      <c r="AG40" s="2">
        <v>110</v>
      </c>
      <c r="AH40" s="2" t="str">
        <f>Summary!$B$2</f>
        <v>USD</v>
      </c>
      <c r="AI40" s="2">
        <f t="shared" si="18"/>
        <v>0</v>
      </c>
      <c r="AJ40" s="2">
        <f t="shared" si="19"/>
        <v>0</v>
      </c>
      <c r="AK40" s="2">
        <f t="shared" si="20"/>
        <v>0</v>
      </c>
      <c r="AL40" s="2">
        <f t="shared" si="21"/>
        <v>0</v>
      </c>
      <c r="AM40" s="2">
        <f t="shared" si="22"/>
        <v>0</v>
      </c>
      <c r="AN40" s="2">
        <f t="shared" si="23"/>
        <v>0</v>
      </c>
      <c r="AO40" s="2">
        <f t="shared" si="24"/>
        <v>0</v>
      </c>
      <c r="AP40" s="2">
        <f t="shared" si="25"/>
        <v>0</v>
      </c>
      <c r="AQ40" s="2">
        <f t="shared" si="26"/>
        <v>0</v>
      </c>
      <c r="AR40" s="2">
        <f t="shared" si="27"/>
        <v>0</v>
      </c>
      <c r="AS40" s="2">
        <f t="shared" si="28"/>
        <v>0</v>
      </c>
      <c r="AT40" s="2">
        <f t="shared" si="29"/>
        <v>0</v>
      </c>
    </row>
    <row r="41" spans="1:46" ht="20.25" customHeight="1" x14ac:dyDescent="0.6">
      <c r="A41" s="3" t="s">
        <v>511</v>
      </c>
      <c r="C41" s="136">
        <f t="shared" ref="C41:O41" si="30">SUM(C21:C40)</f>
        <v>0</v>
      </c>
      <c r="D41" s="136">
        <f t="shared" si="30"/>
        <v>0</v>
      </c>
      <c r="E41" s="136">
        <f t="shared" si="30"/>
        <v>0</v>
      </c>
      <c r="F41" s="136">
        <f t="shared" si="30"/>
        <v>0</v>
      </c>
      <c r="G41" s="136">
        <f t="shared" si="30"/>
        <v>0</v>
      </c>
      <c r="H41" s="136">
        <f t="shared" si="30"/>
        <v>0</v>
      </c>
      <c r="I41" s="136">
        <f t="shared" si="30"/>
        <v>0</v>
      </c>
      <c r="J41" s="136">
        <f t="shared" si="30"/>
        <v>0</v>
      </c>
      <c r="K41" s="136">
        <f t="shared" si="30"/>
        <v>0</v>
      </c>
      <c r="L41" s="136">
        <f t="shared" si="30"/>
        <v>0</v>
      </c>
      <c r="M41" s="136">
        <f t="shared" si="30"/>
        <v>0</v>
      </c>
      <c r="N41" s="136">
        <f t="shared" si="30"/>
        <v>0</v>
      </c>
      <c r="O41" s="136">
        <f t="shared" si="30"/>
        <v>0</v>
      </c>
      <c r="T41" s="2" t="s">
        <v>91</v>
      </c>
      <c r="U41" s="2">
        <v>7088</v>
      </c>
    </row>
    <row r="42" spans="1:46" ht="20.25" customHeight="1" x14ac:dyDescent="0.6">
      <c r="C42" s="78"/>
      <c r="D42" s="78"/>
      <c r="E42" s="78"/>
      <c r="F42" s="78"/>
      <c r="G42" s="78"/>
      <c r="H42" s="78"/>
      <c r="I42" s="78"/>
      <c r="J42" s="78"/>
      <c r="K42" s="78"/>
      <c r="L42" s="78"/>
      <c r="M42" s="78"/>
      <c r="N42" s="78"/>
      <c r="O42" s="78"/>
      <c r="T42" s="2" t="s">
        <v>93</v>
      </c>
      <c r="U42" s="2">
        <v>7090</v>
      </c>
    </row>
    <row r="43" spans="1:46" ht="20.25" customHeight="1" thickBot="1" x14ac:dyDescent="0.65">
      <c r="A43" s="3" t="s">
        <v>512</v>
      </c>
      <c r="C43" s="143">
        <f t="shared" ref="C43:O43" si="31">C18-C41</f>
        <v>0</v>
      </c>
      <c r="D43" s="143">
        <f t="shared" si="31"/>
        <v>0</v>
      </c>
      <c r="E43" s="143">
        <f t="shared" si="31"/>
        <v>0</v>
      </c>
      <c r="F43" s="143">
        <f t="shared" si="31"/>
        <v>0</v>
      </c>
      <c r="G43" s="143">
        <f t="shared" si="31"/>
        <v>0</v>
      </c>
      <c r="H43" s="143">
        <f t="shared" si="31"/>
        <v>0</v>
      </c>
      <c r="I43" s="143">
        <f t="shared" si="31"/>
        <v>0</v>
      </c>
      <c r="J43" s="143">
        <f t="shared" si="31"/>
        <v>0</v>
      </c>
      <c r="K43" s="143">
        <f t="shared" si="31"/>
        <v>0</v>
      </c>
      <c r="L43" s="143">
        <f t="shared" si="31"/>
        <v>0</v>
      </c>
      <c r="M43" s="143">
        <f t="shared" si="31"/>
        <v>0</v>
      </c>
      <c r="N43" s="143">
        <f t="shared" si="31"/>
        <v>0</v>
      </c>
      <c r="O43" s="143">
        <f t="shared" si="31"/>
        <v>0</v>
      </c>
      <c r="T43" s="2" t="s">
        <v>95</v>
      </c>
      <c r="U43" s="2">
        <v>7072</v>
      </c>
    </row>
    <row r="44" spans="1:46" ht="20.25" customHeight="1" thickTop="1" x14ac:dyDescent="0.55000000000000004">
      <c r="N44" s="61" t="str">
        <f>IF(O43&lt;0,"***This category should not operate at a loss ","")</f>
        <v/>
      </c>
    </row>
    <row r="45" spans="1:46" ht="20.25" customHeight="1" x14ac:dyDescent="0.55000000000000004">
      <c r="T45" s="2">
        <f>'Chart of Accounts'!I38</f>
        <v>0</v>
      </c>
    </row>
    <row r="46" spans="1:46" ht="20.25" customHeight="1" x14ac:dyDescent="0.6">
      <c r="C46" s="60" t="s">
        <v>543</v>
      </c>
      <c r="T46" s="2">
        <f>'Chart of Accounts'!I39</f>
        <v>0</v>
      </c>
    </row>
    <row r="47" spans="1:46" ht="118.5" customHeight="1" x14ac:dyDescent="0.55000000000000004">
      <c r="C47" s="288" t="s">
        <v>665</v>
      </c>
      <c r="D47" s="289"/>
      <c r="E47" s="289"/>
      <c r="F47" s="289"/>
      <c r="G47" s="289"/>
      <c r="H47" s="289"/>
      <c r="I47" s="289"/>
      <c r="J47" s="289"/>
      <c r="K47" s="289"/>
      <c r="L47" s="289"/>
      <c r="M47" s="289"/>
      <c r="N47" s="289"/>
      <c r="T47" s="2">
        <f>'Chart of Accounts'!I40</f>
        <v>0</v>
      </c>
    </row>
    <row r="48" spans="1:46" ht="174" customHeight="1" x14ac:dyDescent="0.55000000000000004">
      <c r="C48" s="285" t="s">
        <v>730</v>
      </c>
      <c r="D48" s="286"/>
      <c r="E48" s="286"/>
      <c r="F48" s="286"/>
      <c r="G48" s="286"/>
      <c r="H48" s="286"/>
      <c r="I48" s="286"/>
      <c r="J48" s="286"/>
      <c r="K48" s="286"/>
      <c r="L48" s="286"/>
      <c r="M48" s="286"/>
      <c r="N48" s="287"/>
      <c r="T48" s="2">
        <f>'Chart of Accounts'!I41</f>
        <v>0</v>
      </c>
    </row>
    <row r="49" spans="3:20" x14ac:dyDescent="0.55000000000000004">
      <c r="C49" s="61" t="str">
        <f>IF(C48="","***Please complete the above Narratives for this budget category","")</f>
        <v/>
      </c>
      <c r="T49" s="2">
        <f>'Chart of Accounts'!I42</f>
        <v>0</v>
      </c>
    </row>
    <row r="50" spans="3:20" ht="17.7" thickBot="1" x14ac:dyDescent="0.6">
      <c r="T50" s="2">
        <f>'Chart of Accounts'!I43</f>
        <v>0</v>
      </c>
    </row>
    <row r="51" spans="3:20" ht="18" thickBot="1" x14ac:dyDescent="0.6">
      <c r="C51" s="293" t="s">
        <v>529</v>
      </c>
      <c r="D51" s="294"/>
      <c r="E51" s="294"/>
      <c r="F51" s="294"/>
      <c r="G51" s="294"/>
      <c r="H51" s="294"/>
      <c r="I51" s="294"/>
      <c r="J51" s="294"/>
      <c r="K51" s="294"/>
      <c r="L51" s="294"/>
      <c r="M51" s="294"/>
      <c r="N51" s="295"/>
      <c r="T51" s="2">
        <f>'Chart of Accounts'!I44</f>
        <v>0</v>
      </c>
    </row>
    <row r="52" spans="3:20" ht="17.7" x14ac:dyDescent="0.55000000000000004">
      <c r="C52" s="144" t="s">
        <v>541</v>
      </c>
      <c r="D52" s="52"/>
      <c r="E52" s="52"/>
      <c r="F52" s="52"/>
      <c r="G52" s="52"/>
      <c r="H52" s="52"/>
      <c r="I52" s="52"/>
      <c r="J52" s="52"/>
      <c r="K52" s="52"/>
      <c r="L52" s="52"/>
      <c r="M52" s="52"/>
      <c r="N52" s="53"/>
      <c r="T52" s="2">
        <f>'Chart of Accounts'!I45</f>
        <v>0</v>
      </c>
    </row>
    <row r="53" spans="3:20" ht="60.75" customHeight="1" x14ac:dyDescent="0.55000000000000004">
      <c r="C53" s="54"/>
      <c r="D53" s="299" t="s">
        <v>650</v>
      </c>
      <c r="E53" s="242"/>
      <c r="F53" s="242"/>
      <c r="G53" s="242"/>
      <c r="H53" s="242"/>
      <c r="I53" s="242"/>
      <c r="J53" s="242"/>
      <c r="K53" s="242"/>
      <c r="L53" s="242"/>
      <c r="M53" s="242"/>
      <c r="N53" s="300"/>
      <c r="T53" s="2">
        <f>'Chart of Accounts'!I46</f>
        <v>0</v>
      </c>
    </row>
    <row r="54" spans="3:20" ht="17.7" x14ac:dyDescent="0.55000000000000004">
      <c r="C54" s="147" t="s">
        <v>530</v>
      </c>
      <c r="D54" s="148"/>
      <c r="E54" s="148"/>
      <c r="F54" s="148"/>
      <c r="G54" s="148"/>
      <c r="H54" s="148"/>
      <c r="I54" s="148"/>
      <c r="J54" s="148"/>
      <c r="K54" s="148"/>
      <c r="L54" s="148"/>
      <c r="M54" s="148"/>
      <c r="N54" s="149"/>
      <c r="T54" s="2">
        <f>'Chart of Accounts'!I47</f>
        <v>0</v>
      </c>
    </row>
    <row r="55" spans="3:20" ht="23.25" customHeight="1" x14ac:dyDescent="0.55000000000000004">
      <c r="C55" s="102"/>
      <c r="D55" s="296" t="s">
        <v>534</v>
      </c>
      <c r="E55" s="297"/>
      <c r="F55" s="297"/>
      <c r="G55" s="297"/>
      <c r="H55" s="297"/>
      <c r="I55" s="297"/>
      <c r="J55" s="297"/>
      <c r="K55" s="297"/>
      <c r="L55" s="297"/>
      <c r="M55" s="297"/>
      <c r="N55" s="298"/>
      <c r="T55" s="2">
        <f>'Chart of Accounts'!I48</f>
        <v>0</v>
      </c>
    </row>
    <row r="56" spans="3:20" ht="17.7" x14ac:dyDescent="0.6">
      <c r="C56" s="151" t="s">
        <v>531</v>
      </c>
      <c r="D56" s="152"/>
      <c r="E56" s="152"/>
      <c r="F56" s="152"/>
      <c r="G56" s="152"/>
      <c r="H56" s="152"/>
      <c r="I56" s="152"/>
      <c r="J56" s="152"/>
      <c r="K56" s="152"/>
      <c r="L56" s="152"/>
      <c r="M56" s="152"/>
      <c r="N56" s="153"/>
      <c r="T56" s="2">
        <f>'Chart of Accounts'!I49</f>
        <v>0</v>
      </c>
    </row>
    <row r="57" spans="3:20" ht="21.75" customHeight="1" x14ac:dyDescent="0.55000000000000004">
      <c r="C57" s="102"/>
      <c r="D57" s="299" t="s">
        <v>611</v>
      </c>
      <c r="E57" s="242"/>
      <c r="F57" s="242"/>
      <c r="G57" s="242"/>
      <c r="H57" s="242"/>
      <c r="I57" s="242"/>
      <c r="J57" s="242"/>
      <c r="K57" s="242"/>
      <c r="L57" s="242"/>
      <c r="M57" s="242"/>
      <c r="N57" s="300"/>
      <c r="T57" s="2">
        <f>'Chart of Accounts'!I50</f>
        <v>0</v>
      </c>
    </row>
    <row r="58" spans="3:20" ht="15.75" customHeight="1" x14ac:dyDescent="0.55000000000000004">
      <c r="C58" s="312" t="s">
        <v>532</v>
      </c>
      <c r="D58" s="313"/>
      <c r="E58" s="313"/>
      <c r="F58" s="313"/>
      <c r="G58" s="313"/>
      <c r="H58" s="313"/>
      <c r="I58" s="313"/>
      <c r="J58" s="313"/>
      <c r="K58" s="313"/>
      <c r="L58" s="313"/>
      <c r="M58" s="313"/>
      <c r="N58" s="314"/>
      <c r="T58" s="2">
        <f>'Chart of Accounts'!I52</f>
        <v>0</v>
      </c>
    </row>
    <row r="59" spans="3:20" ht="23.25" customHeight="1" x14ac:dyDescent="0.55000000000000004">
      <c r="C59" s="102"/>
      <c r="D59" s="296" t="s">
        <v>542</v>
      </c>
      <c r="E59" s="297"/>
      <c r="F59" s="297"/>
      <c r="G59" s="297"/>
      <c r="H59" s="297"/>
      <c r="I59" s="297"/>
      <c r="J59" s="297"/>
      <c r="K59" s="297"/>
      <c r="L59" s="297"/>
      <c r="M59" s="297"/>
      <c r="N59" s="298"/>
    </row>
    <row r="60" spans="3:20" ht="17.7" x14ac:dyDescent="0.6">
      <c r="C60" s="151" t="s">
        <v>540</v>
      </c>
      <c r="D60" s="154"/>
      <c r="E60" s="152"/>
      <c r="F60" s="152"/>
      <c r="G60" s="152"/>
      <c r="H60" s="152"/>
      <c r="I60" s="152"/>
      <c r="J60" s="152"/>
      <c r="K60" s="152"/>
      <c r="L60" s="152"/>
      <c r="M60" s="152"/>
      <c r="N60" s="153"/>
    </row>
    <row r="61" spans="3:20" ht="42" customHeight="1" x14ac:dyDescent="0.55000000000000004">
      <c r="C61" s="102"/>
      <c r="D61" s="299" t="s">
        <v>539</v>
      </c>
      <c r="E61" s="242"/>
      <c r="F61" s="242"/>
      <c r="G61" s="242"/>
      <c r="H61" s="242"/>
      <c r="I61" s="242"/>
      <c r="J61" s="242"/>
      <c r="K61" s="242"/>
      <c r="L61" s="242"/>
      <c r="M61" s="242"/>
      <c r="N61" s="300"/>
    </row>
    <row r="62" spans="3:20" ht="12" customHeight="1" thickBot="1" x14ac:dyDescent="0.6">
      <c r="C62" s="127"/>
      <c r="D62" s="123"/>
      <c r="E62" s="123"/>
      <c r="F62" s="123"/>
      <c r="G62" s="123"/>
      <c r="H62" s="123"/>
      <c r="I62" s="123"/>
      <c r="J62" s="123"/>
      <c r="K62" s="123"/>
      <c r="L62" s="123"/>
      <c r="M62" s="123"/>
      <c r="N62" s="124"/>
    </row>
    <row r="63" spans="3:20" ht="21.75" customHeight="1" thickBot="1" x14ac:dyDescent="0.6">
      <c r="C63" s="293" t="s">
        <v>517</v>
      </c>
      <c r="D63" s="294"/>
      <c r="E63" s="294"/>
      <c r="F63" s="294"/>
      <c r="G63" s="294"/>
      <c r="H63" s="294"/>
      <c r="I63" s="294"/>
      <c r="J63" s="294"/>
      <c r="K63" s="294"/>
      <c r="L63" s="294"/>
      <c r="M63" s="294"/>
      <c r="N63" s="295"/>
    </row>
    <row r="64" spans="3:20" ht="21" customHeight="1" thickBot="1" x14ac:dyDescent="0.6">
      <c r="C64" s="315" t="s">
        <v>679</v>
      </c>
      <c r="D64" s="316"/>
      <c r="E64" s="316"/>
      <c r="F64" s="316"/>
      <c r="G64" s="316"/>
      <c r="H64" s="316"/>
      <c r="I64" s="316"/>
      <c r="J64" s="316"/>
      <c r="K64" s="316"/>
      <c r="L64" s="316"/>
      <c r="M64" s="316"/>
      <c r="N64" s="317"/>
    </row>
    <row r="65" spans="3:14" ht="40.5" customHeight="1" thickBot="1" x14ac:dyDescent="0.6">
      <c r="C65" s="322" t="s">
        <v>604</v>
      </c>
      <c r="D65" s="323"/>
      <c r="E65" s="323"/>
      <c r="F65" s="323"/>
      <c r="G65" s="323"/>
      <c r="H65" s="323"/>
      <c r="I65" s="323"/>
      <c r="J65" s="323"/>
      <c r="K65" s="323"/>
      <c r="L65" s="323"/>
      <c r="M65" s="323"/>
      <c r="N65" s="324"/>
    </row>
    <row r="66" spans="3:14" ht="42" customHeight="1" x14ac:dyDescent="0.55000000000000004">
      <c r="C66" s="319" t="s">
        <v>605</v>
      </c>
      <c r="D66" s="320"/>
      <c r="E66" s="320"/>
      <c r="F66" s="320"/>
      <c r="G66" s="320"/>
      <c r="H66" s="320"/>
      <c r="I66" s="320"/>
      <c r="J66" s="320"/>
      <c r="K66" s="320"/>
      <c r="L66" s="320"/>
      <c r="M66" s="320"/>
      <c r="N66" s="321"/>
    </row>
    <row r="67" spans="3:14" ht="39.75" customHeight="1" x14ac:dyDescent="0.55000000000000004">
      <c r="C67" s="318" t="s">
        <v>606</v>
      </c>
      <c r="D67" s="304"/>
      <c r="E67" s="304"/>
      <c r="F67" s="304"/>
      <c r="G67" s="304"/>
      <c r="H67" s="304"/>
      <c r="I67" s="304"/>
      <c r="J67" s="304"/>
      <c r="K67" s="304"/>
      <c r="L67" s="304"/>
      <c r="M67" s="304"/>
      <c r="N67" s="305"/>
    </row>
    <row r="68" spans="3:14" ht="80.25" customHeight="1" thickBot="1" x14ac:dyDescent="0.6">
      <c r="C68" s="279" t="s">
        <v>609</v>
      </c>
      <c r="D68" s="280"/>
      <c r="E68" s="280"/>
      <c r="F68" s="280"/>
      <c r="G68" s="280"/>
      <c r="H68" s="280"/>
      <c r="I68" s="280"/>
      <c r="J68" s="280"/>
      <c r="K68" s="280"/>
      <c r="L68" s="280"/>
      <c r="M68" s="280"/>
      <c r="N68" s="281"/>
    </row>
    <row r="69" spans="3:14" ht="21.75" customHeight="1" x14ac:dyDescent="0.55000000000000004">
      <c r="C69" s="150"/>
      <c r="D69" s="150"/>
      <c r="E69" s="150"/>
      <c r="F69" s="150"/>
      <c r="G69" s="150"/>
      <c r="H69" s="150"/>
      <c r="I69" s="150"/>
      <c r="J69" s="150"/>
      <c r="K69" s="150"/>
      <c r="L69" s="150"/>
      <c r="M69" s="150"/>
      <c r="N69" s="150"/>
    </row>
    <row r="70" spans="3:14" ht="55.5" customHeight="1" x14ac:dyDescent="0.55000000000000004">
      <c r="C70" s="242"/>
      <c r="D70" s="242"/>
      <c r="E70" s="242"/>
      <c r="F70" s="242"/>
      <c r="G70" s="242"/>
      <c r="H70" s="242"/>
      <c r="I70" s="242"/>
      <c r="J70" s="242"/>
      <c r="K70" s="242"/>
      <c r="L70" s="242"/>
      <c r="M70" s="242"/>
      <c r="N70" s="242"/>
    </row>
    <row r="71" spans="3:14" ht="30.75" customHeight="1" x14ac:dyDescent="0.55000000000000004"/>
    <row r="72" spans="3:14" ht="46.5" customHeight="1" x14ac:dyDescent="0.55000000000000004"/>
    <row r="73" spans="3:14" ht="41.25" customHeight="1" x14ac:dyDescent="0.55000000000000004"/>
    <row r="74" spans="3:14" ht="33" customHeight="1" x14ac:dyDescent="0.55000000000000004"/>
    <row r="75" spans="3:14" ht="54" customHeight="1" x14ac:dyDescent="0.55000000000000004"/>
  </sheetData>
  <sheetProtection algorithmName="SHA-512" hashValue="6N6lUPxdObotkKxx6qPtJ9tcttowZ4ir0Ija/+VukavZKRUSK2/Xh5wJaYnYfkSN6uV9P6lgVR6jXEVxWb75eA==" saltValue="ors5/CD7BkMmb//nhMpIPg==" spinCount="100000" sheet="1" objects="1" scenarios="1"/>
  <protectedRanges>
    <protectedRange sqref="F9:G17 F21:G40" name="Range1"/>
  </protectedRanges>
  <mergeCells count="17">
    <mergeCell ref="C5:O5"/>
    <mergeCell ref="C65:N65"/>
    <mergeCell ref="C48:N48"/>
    <mergeCell ref="C51:N51"/>
    <mergeCell ref="D53:N53"/>
    <mergeCell ref="D55:N55"/>
    <mergeCell ref="D57:N57"/>
    <mergeCell ref="C58:N58"/>
    <mergeCell ref="C63:N63"/>
    <mergeCell ref="D59:N59"/>
    <mergeCell ref="D61:N61"/>
    <mergeCell ref="C68:N68"/>
    <mergeCell ref="C67:N67"/>
    <mergeCell ref="C47:N47"/>
    <mergeCell ref="C64:N64"/>
    <mergeCell ref="C70:N70"/>
    <mergeCell ref="C66:N66"/>
  </mergeCells>
  <conditionalFormatting sqref="C48:N48">
    <cfRule type="cellIs" dxfId="15" priority="1" operator="equal">
      <formula>""</formula>
    </cfRule>
  </conditionalFormatting>
  <conditionalFormatting sqref="O43">
    <cfRule type="cellIs" dxfId="14" priority="2" operator="lessThan">
      <formula>0</formula>
    </cfRule>
  </conditionalFormatting>
  <dataValidations count="3">
    <dataValidation type="list" allowBlank="1" showInputMessage="1" showErrorMessage="1" sqref="A38:A40" xr:uid="{D466AAC0-F5E2-4F36-947A-3685131AB56D}">
      <formula1>$U$10:$U$42</formula1>
    </dataValidation>
    <dataValidation type="decimal" operator="greaterThanOrEqual" allowBlank="1" showInputMessage="1" showErrorMessage="1" sqref="C21:N40 C9:G17" xr:uid="{A7ED4767-8FE6-42CE-8B95-583185A285F6}">
      <formula1>0</formula1>
    </dataValidation>
    <dataValidation operator="greaterThanOrEqual" allowBlank="1" showInputMessage="1" showErrorMessage="1" sqref="H9:N17" xr:uid="{89ADD51D-F832-4ACC-B8CA-97753F9F1D5D}"/>
  </dataValidations>
  <pageMargins left="0.75" right="0.75" top="1" bottom="1" header="0.5" footer="0.5"/>
  <pageSetup scale="3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84"/>
  <sheetViews>
    <sheetView zoomScale="70" zoomScaleNormal="70" workbookViewId="0">
      <pane xSplit="2" ySplit="6" topLeftCell="C7" activePane="bottomRight" state="frozen"/>
      <selection activeCell="B1" sqref="B1"/>
      <selection pane="topRight" activeCell="B1" sqref="B1"/>
      <selection pane="bottomLeft" activeCell="B1" sqref="B1"/>
      <selection pane="bottomRight" activeCell="C41" sqref="C41:N41"/>
    </sheetView>
  </sheetViews>
  <sheetFormatPr defaultColWidth="9.1640625" defaultRowHeight="17.399999999999999" x14ac:dyDescent="0.55000000000000004"/>
  <cols>
    <col min="1" max="1" width="11.1640625" style="3" customWidth="1"/>
    <col min="2" max="2" width="61.5546875" style="3" customWidth="1"/>
    <col min="3" max="15" width="18" style="3" customWidth="1"/>
    <col min="16" max="17" width="9.1640625" style="3"/>
    <col min="18" max="18" width="9.1640625" style="3" customWidth="1"/>
    <col min="19" max="26" width="9.1640625" style="3" hidden="1" customWidth="1"/>
    <col min="27" max="27" width="10.83203125" style="3" hidden="1" customWidth="1"/>
    <col min="28" max="28" width="14.71875" style="3" hidden="1" customWidth="1"/>
    <col min="29" max="29" width="14.83203125" style="3" hidden="1" customWidth="1"/>
    <col min="30" max="31" width="11.27734375" style="3" hidden="1" customWidth="1"/>
    <col min="32" max="32" width="12.27734375" style="3" hidden="1" customWidth="1"/>
    <col min="33" max="33" width="17" style="3" hidden="1" customWidth="1"/>
    <col min="34" max="34" width="19.71875" style="3" hidden="1" customWidth="1"/>
    <col min="35" max="43" width="10" style="3" hidden="1" customWidth="1"/>
    <col min="44" max="46" width="11" style="3" hidden="1" customWidth="1"/>
    <col min="47" max="47" width="9.1640625" style="3" hidden="1" customWidth="1"/>
    <col min="48" max="49" width="0" style="3" hidden="1" customWidth="1"/>
    <col min="50" max="16384" width="9.1640625" style="3"/>
  </cols>
  <sheetData>
    <row r="1" spans="1:46" ht="17.7" x14ac:dyDescent="0.6">
      <c r="A1" s="60"/>
      <c r="G1" s="65" t="s">
        <v>0</v>
      </c>
      <c r="N1" s="66" t="s">
        <v>2</v>
      </c>
      <c r="O1" s="66">
        <f>Summary!B1</f>
        <v>35</v>
      </c>
    </row>
    <row r="2" spans="1:46" ht="17.7" x14ac:dyDescent="0.6">
      <c r="A2" s="60"/>
      <c r="G2" s="65" t="s">
        <v>1</v>
      </c>
    </row>
    <row r="3" spans="1:46" ht="17.7" x14ac:dyDescent="0.6">
      <c r="G3" s="65" t="str">
        <f>Conferences!G3</f>
        <v>2025-2026</v>
      </c>
    </row>
    <row r="4" spans="1:46" ht="10.5" customHeight="1" thickBot="1" x14ac:dyDescent="0.65">
      <c r="G4" s="65"/>
    </row>
    <row r="5" spans="1:46" ht="18" thickBot="1" x14ac:dyDescent="0.65">
      <c r="A5" s="60"/>
      <c r="C5" s="273" t="str">
        <f>Summary!B2</f>
        <v>USD</v>
      </c>
      <c r="D5" s="274"/>
      <c r="E5" s="274"/>
      <c r="F5" s="274"/>
      <c r="G5" s="274"/>
      <c r="H5" s="274"/>
      <c r="I5" s="274"/>
      <c r="J5" s="274"/>
      <c r="K5" s="274"/>
      <c r="L5" s="274"/>
      <c r="M5" s="274"/>
      <c r="N5" s="274"/>
      <c r="O5" s="275"/>
    </row>
    <row r="6" spans="1:46"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164" t="s">
        <v>137</v>
      </c>
      <c r="AB6" s="164" t="s">
        <v>138</v>
      </c>
      <c r="AC6" s="164" t="s">
        <v>151</v>
      </c>
      <c r="AD6" s="164" t="s">
        <v>152</v>
      </c>
      <c r="AE6" s="164" t="s">
        <v>154</v>
      </c>
      <c r="AF6" s="164" t="s">
        <v>153</v>
      </c>
      <c r="AG6" s="164" t="s">
        <v>155</v>
      </c>
      <c r="AH6" s="164" t="s">
        <v>156</v>
      </c>
      <c r="AI6" s="164" t="s">
        <v>139</v>
      </c>
      <c r="AJ6" s="164" t="s">
        <v>140</v>
      </c>
      <c r="AK6" s="164" t="s">
        <v>141</v>
      </c>
      <c r="AL6" s="164" t="s">
        <v>142</v>
      </c>
      <c r="AM6" s="164" t="s">
        <v>143</v>
      </c>
      <c r="AN6" s="164" t="s">
        <v>144</v>
      </c>
      <c r="AO6" s="164" t="s">
        <v>145</v>
      </c>
      <c r="AP6" s="164" t="s">
        <v>146</v>
      </c>
      <c r="AQ6" s="164" t="s">
        <v>147</v>
      </c>
      <c r="AR6" s="164" t="s">
        <v>148</v>
      </c>
      <c r="AS6" s="164" t="s">
        <v>149</v>
      </c>
      <c r="AT6" s="164" t="s">
        <v>150</v>
      </c>
    </row>
    <row r="7" spans="1:46" ht="17.7" x14ac:dyDescent="0.6">
      <c r="A7" s="74"/>
      <c r="D7" s="75"/>
      <c r="E7" s="75"/>
      <c r="F7" s="75"/>
      <c r="G7" s="75"/>
      <c r="H7" s="75"/>
      <c r="I7" s="75"/>
      <c r="J7" s="75"/>
      <c r="K7" s="75"/>
      <c r="L7" s="75"/>
      <c r="M7" s="75"/>
      <c r="N7" s="75"/>
      <c r="O7" s="75"/>
      <c r="P7" s="75"/>
      <c r="Q7" s="75"/>
      <c r="AB7" s="165"/>
    </row>
    <row r="8" spans="1:46" ht="17.7" x14ac:dyDescent="0.6">
      <c r="A8" s="74" t="s">
        <v>110</v>
      </c>
      <c r="B8" s="65"/>
      <c r="D8" s="75"/>
      <c r="E8" s="75"/>
      <c r="F8" s="75"/>
      <c r="G8" s="75"/>
      <c r="H8" s="75"/>
      <c r="I8" s="75"/>
      <c r="J8" s="75"/>
      <c r="K8" s="75"/>
      <c r="L8" s="75"/>
      <c r="M8" s="75"/>
      <c r="N8" s="75"/>
      <c r="O8" s="75"/>
      <c r="P8" s="75"/>
      <c r="Q8" s="75"/>
    </row>
    <row r="9" spans="1:46" x14ac:dyDescent="0.55000000000000004">
      <c r="A9" s="3">
        <v>6025</v>
      </c>
      <c r="B9" s="3" t="s">
        <v>195</v>
      </c>
      <c r="C9" s="76"/>
      <c r="D9" s="76"/>
      <c r="E9" s="76"/>
      <c r="F9" s="76"/>
      <c r="G9" s="76"/>
      <c r="H9" s="76"/>
      <c r="I9" s="76"/>
      <c r="J9" s="76"/>
      <c r="K9" s="76"/>
      <c r="L9" s="76"/>
      <c r="M9" s="76"/>
      <c r="N9" s="76"/>
      <c r="O9" s="77">
        <f>SUM(C9:N9)</f>
        <v>0</v>
      </c>
      <c r="T9" s="64" t="s">
        <v>227</v>
      </c>
      <c r="AA9" s="3" t="s">
        <v>170</v>
      </c>
      <c r="AB9" s="3" t="str">
        <f t="shared" ref="AB9:AB17" si="0">IF(A9="","",A9&amp;"-000000")</f>
        <v>6025-000000</v>
      </c>
      <c r="AC9" s="3">
        <v>200</v>
      </c>
      <c r="AD9" s="3" t="str">
        <f>IF(LEN($O$1)=3,$O$1,IF(LEN($O$1)=2,0&amp;$O$1,IF(LEN($O$1)=1,0&amp;0&amp;$O$1,"ERROR")))</f>
        <v>035</v>
      </c>
      <c r="AG9" s="3">
        <v>110</v>
      </c>
      <c r="AH9" s="3" t="str">
        <f>Summary!$B$2</f>
        <v>USD</v>
      </c>
      <c r="AI9" s="3">
        <f>IF(C9="",0,C9)</f>
        <v>0</v>
      </c>
      <c r="AJ9" s="3">
        <f t="shared" ref="AJ9:AT9" si="1">IF(D9="",0,D9)</f>
        <v>0</v>
      </c>
      <c r="AK9" s="3">
        <f t="shared" si="1"/>
        <v>0</v>
      </c>
      <c r="AL9" s="3">
        <f t="shared" si="1"/>
        <v>0</v>
      </c>
      <c r="AM9" s="3">
        <f t="shared" si="1"/>
        <v>0</v>
      </c>
      <c r="AN9" s="3">
        <f t="shared" si="1"/>
        <v>0</v>
      </c>
      <c r="AO9" s="3">
        <f t="shared" si="1"/>
        <v>0</v>
      </c>
      <c r="AP9" s="3">
        <f t="shared" si="1"/>
        <v>0</v>
      </c>
      <c r="AQ9" s="3">
        <f t="shared" si="1"/>
        <v>0</v>
      </c>
      <c r="AR9" s="3">
        <f t="shared" si="1"/>
        <v>0</v>
      </c>
      <c r="AS9" s="3">
        <f t="shared" si="1"/>
        <v>0</v>
      </c>
      <c r="AT9" s="3">
        <f t="shared" si="1"/>
        <v>0</v>
      </c>
    </row>
    <row r="10" spans="1:46" x14ac:dyDescent="0.55000000000000004">
      <c r="A10" s="3">
        <v>6010</v>
      </c>
      <c r="B10" s="3" t="s">
        <v>519</v>
      </c>
      <c r="C10" s="76"/>
      <c r="D10" s="76"/>
      <c r="E10" s="76"/>
      <c r="F10" s="76"/>
      <c r="G10" s="76"/>
      <c r="H10" s="76"/>
      <c r="I10" s="76"/>
      <c r="J10" s="76"/>
      <c r="K10" s="76"/>
      <c r="L10" s="76"/>
      <c r="M10" s="76"/>
      <c r="N10" s="76"/>
      <c r="O10" s="77">
        <f t="shared" ref="O10:O16" si="2">SUM(C10:N10)</f>
        <v>0</v>
      </c>
      <c r="T10" s="3" t="s">
        <v>31</v>
      </c>
      <c r="U10" s="3">
        <v>7004</v>
      </c>
      <c r="AA10" s="3" t="s">
        <v>170</v>
      </c>
      <c r="AB10" s="3" t="str">
        <f t="shared" si="0"/>
        <v>6010-000000</v>
      </c>
      <c r="AC10" s="3">
        <v>200</v>
      </c>
      <c r="AD10" s="3" t="str">
        <f>IF(LEN($O$1)=3,$O$1,IF(LEN($O$1)=2,0&amp;$O$1,IF(LEN($O$1)=1,0&amp;0&amp;$O$1,"ERROR")))</f>
        <v>035</v>
      </c>
      <c r="AG10" s="3">
        <v>110</v>
      </c>
      <c r="AH10" s="3" t="str">
        <f>Summary!$B$2</f>
        <v>USD</v>
      </c>
      <c r="AI10" s="3">
        <f>IF(C10="",0,C10)</f>
        <v>0</v>
      </c>
      <c r="AJ10" s="3">
        <f t="shared" ref="AJ10:AT10" si="3">IF(D10="",0,D10)</f>
        <v>0</v>
      </c>
      <c r="AK10" s="3">
        <f t="shared" si="3"/>
        <v>0</v>
      </c>
      <c r="AL10" s="3">
        <f t="shared" si="3"/>
        <v>0</v>
      </c>
      <c r="AM10" s="3">
        <f t="shared" si="3"/>
        <v>0</v>
      </c>
      <c r="AN10" s="3">
        <f t="shared" si="3"/>
        <v>0</v>
      </c>
      <c r="AO10" s="3">
        <f t="shared" si="3"/>
        <v>0</v>
      </c>
      <c r="AP10" s="3">
        <f t="shared" si="3"/>
        <v>0</v>
      </c>
      <c r="AQ10" s="3">
        <f t="shared" si="3"/>
        <v>0</v>
      </c>
      <c r="AR10" s="3">
        <f t="shared" si="3"/>
        <v>0</v>
      </c>
      <c r="AS10" s="3">
        <f t="shared" si="3"/>
        <v>0</v>
      </c>
      <c r="AT10" s="3">
        <f t="shared" si="3"/>
        <v>0</v>
      </c>
    </row>
    <row r="11" spans="1:46" x14ac:dyDescent="0.55000000000000004">
      <c r="A11" s="3">
        <v>6050</v>
      </c>
      <c r="B11" s="3" t="s">
        <v>206</v>
      </c>
      <c r="C11" s="76"/>
      <c r="D11" s="76"/>
      <c r="E11" s="76"/>
      <c r="F11" s="76"/>
      <c r="G11" s="76"/>
      <c r="H11" s="76"/>
      <c r="I11" s="76"/>
      <c r="J11" s="76"/>
      <c r="K11" s="76"/>
      <c r="L11" s="76"/>
      <c r="M11" s="76"/>
      <c r="N11" s="76"/>
      <c r="O11" s="77">
        <f>-SUM(C11:N11)</f>
        <v>0</v>
      </c>
      <c r="T11" s="3" t="s">
        <v>33</v>
      </c>
      <c r="U11" s="3">
        <v>7006</v>
      </c>
      <c r="AA11" s="3" t="s">
        <v>170</v>
      </c>
      <c r="AB11" s="3" t="str">
        <f t="shared" si="0"/>
        <v>6050-000000</v>
      </c>
      <c r="AC11" s="3">
        <v>200</v>
      </c>
      <c r="AD11" s="3" t="str">
        <f t="shared" ref="AD11:AD17" si="4">IF(LEN($O$1)=3,$O$1,IF(LEN($O$1)=2,0&amp;$O$1,IF(LEN($O$1)=1,0&amp;0&amp;$O$1,"ERROR")))</f>
        <v>035</v>
      </c>
      <c r="AG11" s="3">
        <v>110</v>
      </c>
      <c r="AH11" s="3" t="str">
        <f>Summary!$B$2</f>
        <v>USD</v>
      </c>
      <c r="AI11" s="3">
        <f>IF(C11="",0,C11)</f>
        <v>0</v>
      </c>
      <c r="AJ11" s="3">
        <f t="shared" ref="AJ11:AT12" si="5">IF(D11="",0,D11)</f>
        <v>0</v>
      </c>
      <c r="AK11" s="3">
        <f t="shared" si="5"/>
        <v>0</v>
      </c>
      <c r="AL11" s="3">
        <f t="shared" si="5"/>
        <v>0</v>
      </c>
      <c r="AM11" s="3">
        <f t="shared" si="5"/>
        <v>0</v>
      </c>
      <c r="AN11" s="3">
        <f t="shared" si="5"/>
        <v>0</v>
      </c>
      <c r="AO11" s="3">
        <f t="shared" si="5"/>
        <v>0</v>
      </c>
      <c r="AP11" s="3">
        <f t="shared" si="5"/>
        <v>0</v>
      </c>
      <c r="AQ11" s="3">
        <f t="shared" si="5"/>
        <v>0</v>
      </c>
      <c r="AR11" s="3">
        <f t="shared" si="5"/>
        <v>0</v>
      </c>
      <c r="AS11" s="3">
        <f t="shared" si="5"/>
        <v>0</v>
      </c>
      <c r="AT11" s="3">
        <f t="shared" si="5"/>
        <v>0</v>
      </c>
    </row>
    <row r="12" spans="1:46" x14ac:dyDescent="0.55000000000000004">
      <c r="A12" s="3">
        <v>6055</v>
      </c>
      <c r="B12" s="3" t="s">
        <v>207</v>
      </c>
      <c r="C12" s="76"/>
      <c r="D12" s="76"/>
      <c r="E12" s="76"/>
      <c r="F12" s="76"/>
      <c r="G12" s="76"/>
      <c r="H12" s="76"/>
      <c r="I12" s="76"/>
      <c r="J12" s="76"/>
      <c r="K12" s="76"/>
      <c r="L12" s="76"/>
      <c r="M12" s="76"/>
      <c r="N12" s="76"/>
      <c r="O12" s="77">
        <f>-SUM(C12:N12)</f>
        <v>0</v>
      </c>
      <c r="T12" s="3" t="s">
        <v>35</v>
      </c>
      <c r="U12" s="3">
        <v>7008</v>
      </c>
      <c r="AA12" s="3" t="s">
        <v>170</v>
      </c>
      <c r="AB12" s="3" t="str">
        <f t="shared" si="0"/>
        <v>6055-000000</v>
      </c>
      <c r="AC12" s="3">
        <v>200</v>
      </c>
      <c r="AD12" s="3" t="str">
        <f t="shared" si="4"/>
        <v>035</v>
      </c>
      <c r="AG12" s="3">
        <v>110</v>
      </c>
      <c r="AH12" s="3" t="str">
        <f>Summary!$B$2</f>
        <v>USD</v>
      </c>
      <c r="AI12" s="3">
        <f>IF(C12="",0,C12)</f>
        <v>0</v>
      </c>
      <c r="AJ12" s="3">
        <f t="shared" si="5"/>
        <v>0</v>
      </c>
      <c r="AK12" s="3">
        <f t="shared" si="5"/>
        <v>0</v>
      </c>
      <c r="AL12" s="3">
        <f t="shared" si="5"/>
        <v>0</v>
      </c>
      <c r="AM12" s="3">
        <f t="shared" si="5"/>
        <v>0</v>
      </c>
      <c r="AN12" s="3">
        <f t="shared" si="5"/>
        <v>0</v>
      </c>
      <c r="AO12" s="3">
        <f t="shared" si="5"/>
        <v>0</v>
      </c>
      <c r="AP12" s="3">
        <f t="shared" si="5"/>
        <v>0</v>
      </c>
      <c r="AQ12" s="3">
        <f t="shared" si="5"/>
        <v>0</v>
      </c>
      <c r="AR12" s="3">
        <f t="shared" si="5"/>
        <v>0</v>
      </c>
      <c r="AS12" s="3">
        <f t="shared" si="5"/>
        <v>0</v>
      </c>
      <c r="AT12" s="3">
        <f t="shared" si="5"/>
        <v>0</v>
      </c>
    </row>
    <row r="13" spans="1:46" x14ac:dyDescent="0.55000000000000004">
      <c r="A13" s="3">
        <v>6060</v>
      </c>
      <c r="B13" s="3" t="s">
        <v>610</v>
      </c>
      <c r="C13" s="76"/>
      <c r="D13" s="76"/>
      <c r="E13" s="76"/>
      <c r="F13" s="76"/>
      <c r="G13" s="76"/>
      <c r="H13" s="76"/>
      <c r="I13" s="76"/>
      <c r="J13" s="76"/>
      <c r="K13" s="76"/>
      <c r="L13" s="76"/>
      <c r="M13" s="76"/>
      <c r="N13" s="76"/>
      <c r="O13" s="77">
        <f>-SUM(C13:N13)</f>
        <v>0</v>
      </c>
      <c r="T13" s="3" t="s">
        <v>37</v>
      </c>
      <c r="U13" s="3">
        <v>7010</v>
      </c>
      <c r="AA13" s="3" t="s">
        <v>170</v>
      </c>
      <c r="AB13" s="3" t="str">
        <f t="shared" si="0"/>
        <v>6060-000000</v>
      </c>
      <c r="AC13" s="3">
        <v>200</v>
      </c>
      <c r="AD13" s="3" t="str">
        <f t="shared" si="4"/>
        <v>035</v>
      </c>
      <c r="AG13" s="3">
        <v>110</v>
      </c>
      <c r="AH13" s="3" t="str">
        <f>Summary!$B$2</f>
        <v>USD</v>
      </c>
      <c r="AI13" s="3">
        <f t="shared" ref="AI13:AT15" si="6">IF(C13="",0,C13)</f>
        <v>0</v>
      </c>
      <c r="AJ13" s="3">
        <f t="shared" si="6"/>
        <v>0</v>
      </c>
      <c r="AK13" s="3">
        <f t="shared" si="6"/>
        <v>0</v>
      </c>
      <c r="AL13" s="3">
        <f t="shared" si="6"/>
        <v>0</v>
      </c>
      <c r="AM13" s="3">
        <f t="shared" si="6"/>
        <v>0</v>
      </c>
      <c r="AN13" s="3">
        <f t="shared" si="6"/>
        <v>0</v>
      </c>
      <c r="AO13" s="3">
        <f t="shared" si="6"/>
        <v>0</v>
      </c>
      <c r="AP13" s="3">
        <f t="shared" si="6"/>
        <v>0</v>
      </c>
      <c r="AQ13" s="3">
        <f t="shared" si="6"/>
        <v>0</v>
      </c>
      <c r="AR13" s="3">
        <f t="shared" si="6"/>
        <v>0</v>
      </c>
      <c r="AS13" s="3">
        <f t="shared" si="6"/>
        <v>0</v>
      </c>
      <c r="AT13" s="3">
        <f t="shared" si="6"/>
        <v>0</v>
      </c>
    </row>
    <row r="14" spans="1:46" x14ac:dyDescent="0.55000000000000004">
      <c r="A14" s="3">
        <v>6020</v>
      </c>
      <c r="B14" s="3" t="s">
        <v>208</v>
      </c>
      <c r="C14" s="76"/>
      <c r="D14" s="76"/>
      <c r="E14" s="76"/>
      <c r="F14" s="76"/>
      <c r="G14" s="76"/>
      <c r="H14" s="76"/>
      <c r="I14" s="76"/>
      <c r="J14" s="76"/>
      <c r="K14" s="76"/>
      <c r="L14" s="76"/>
      <c r="M14" s="76"/>
      <c r="N14" s="76"/>
      <c r="O14" s="77">
        <f t="shared" si="2"/>
        <v>0</v>
      </c>
      <c r="T14" s="3" t="s">
        <v>39</v>
      </c>
      <c r="U14" s="3">
        <v>7012</v>
      </c>
      <c r="AA14" s="3" t="s">
        <v>170</v>
      </c>
      <c r="AB14" s="3" t="str">
        <f t="shared" si="0"/>
        <v>6020-000000</v>
      </c>
      <c r="AC14" s="3">
        <v>200</v>
      </c>
      <c r="AD14" s="3" t="str">
        <f t="shared" si="4"/>
        <v>035</v>
      </c>
      <c r="AG14" s="3">
        <v>110</v>
      </c>
      <c r="AH14" s="3" t="str">
        <f>Summary!$B$2</f>
        <v>USD</v>
      </c>
      <c r="AI14" s="3">
        <f t="shared" si="6"/>
        <v>0</v>
      </c>
      <c r="AJ14" s="3">
        <f t="shared" si="6"/>
        <v>0</v>
      </c>
      <c r="AK14" s="3">
        <f t="shared" si="6"/>
        <v>0</v>
      </c>
      <c r="AL14" s="3">
        <f t="shared" si="6"/>
        <v>0</v>
      </c>
      <c r="AM14" s="3">
        <f t="shared" si="6"/>
        <v>0</v>
      </c>
      <c r="AN14" s="3">
        <f t="shared" si="6"/>
        <v>0</v>
      </c>
      <c r="AO14" s="3">
        <f t="shared" si="6"/>
        <v>0</v>
      </c>
      <c r="AP14" s="3">
        <f t="shared" si="6"/>
        <v>0</v>
      </c>
      <c r="AQ14" s="3">
        <f t="shared" si="6"/>
        <v>0</v>
      </c>
      <c r="AR14" s="3">
        <f t="shared" si="6"/>
        <v>0</v>
      </c>
      <c r="AS14" s="3">
        <f t="shared" si="6"/>
        <v>0</v>
      </c>
      <c r="AT14" s="3">
        <f t="shared" si="6"/>
        <v>0</v>
      </c>
    </row>
    <row r="15" spans="1:46" x14ac:dyDescent="0.55000000000000004">
      <c r="A15" s="3">
        <v>6030</v>
      </c>
      <c r="B15" s="3" t="s">
        <v>209</v>
      </c>
      <c r="C15" s="76"/>
      <c r="D15" s="76"/>
      <c r="E15" s="76"/>
      <c r="F15" s="76"/>
      <c r="G15" s="76"/>
      <c r="H15" s="76"/>
      <c r="I15" s="76"/>
      <c r="J15" s="76"/>
      <c r="K15" s="76"/>
      <c r="L15" s="76"/>
      <c r="M15" s="76"/>
      <c r="N15" s="76"/>
      <c r="O15" s="77">
        <f t="shared" si="2"/>
        <v>0</v>
      </c>
      <c r="T15" s="3" t="s">
        <v>41</v>
      </c>
      <c r="U15" s="3">
        <v>7014</v>
      </c>
      <c r="AA15" s="3" t="s">
        <v>170</v>
      </c>
      <c r="AB15" s="3" t="str">
        <f t="shared" si="0"/>
        <v>6030-000000</v>
      </c>
      <c r="AC15" s="3">
        <v>200</v>
      </c>
      <c r="AD15" s="3" t="str">
        <f t="shared" si="4"/>
        <v>035</v>
      </c>
      <c r="AG15" s="3">
        <v>110</v>
      </c>
      <c r="AH15" s="3" t="str">
        <f>Summary!$B$2</f>
        <v>USD</v>
      </c>
      <c r="AI15" s="3">
        <f t="shared" si="6"/>
        <v>0</v>
      </c>
      <c r="AJ15" s="3">
        <f t="shared" si="6"/>
        <v>0</v>
      </c>
      <c r="AK15" s="3">
        <f t="shared" si="6"/>
        <v>0</v>
      </c>
      <c r="AL15" s="3">
        <f t="shared" si="6"/>
        <v>0</v>
      </c>
      <c r="AM15" s="3">
        <f t="shared" si="6"/>
        <v>0</v>
      </c>
      <c r="AN15" s="3">
        <f t="shared" si="6"/>
        <v>0</v>
      </c>
      <c r="AO15" s="3">
        <f t="shared" si="6"/>
        <v>0</v>
      </c>
      <c r="AP15" s="3">
        <f t="shared" si="6"/>
        <v>0</v>
      </c>
      <c r="AQ15" s="3">
        <f t="shared" si="6"/>
        <v>0</v>
      </c>
      <c r="AR15" s="3">
        <f t="shared" si="6"/>
        <v>0</v>
      </c>
      <c r="AS15" s="3">
        <f t="shared" si="6"/>
        <v>0</v>
      </c>
      <c r="AT15" s="3">
        <f t="shared" si="6"/>
        <v>0</v>
      </c>
    </row>
    <row r="16" spans="1:46" x14ac:dyDescent="0.55000000000000004">
      <c r="A16" s="3">
        <v>6035</v>
      </c>
      <c r="B16" s="3" t="s">
        <v>210</v>
      </c>
      <c r="C16" s="76"/>
      <c r="D16" s="76"/>
      <c r="E16" s="76"/>
      <c r="F16" s="76"/>
      <c r="G16" s="76"/>
      <c r="H16" s="76"/>
      <c r="I16" s="76"/>
      <c r="J16" s="76"/>
      <c r="K16" s="76"/>
      <c r="L16" s="76"/>
      <c r="M16" s="76"/>
      <c r="N16" s="76"/>
      <c r="O16" s="77">
        <f t="shared" si="2"/>
        <v>0</v>
      </c>
      <c r="T16" s="3" t="s">
        <v>43</v>
      </c>
      <c r="U16" s="3">
        <v>7018</v>
      </c>
      <c r="AA16" s="3" t="s">
        <v>170</v>
      </c>
      <c r="AB16" s="3" t="str">
        <f t="shared" si="0"/>
        <v>6035-000000</v>
      </c>
      <c r="AC16" s="3">
        <v>200</v>
      </c>
      <c r="AD16" s="3" t="str">
        <f t="shared" si="4"/>
        <v>035</v>
      </c>
      <c r="AG16" s="3">
        <v>110</v>
      </c>
      <c r="AH16" s="3" t="str">
        <f>Summary!$B$2</f>
        <v>USD</v>
      </c>
      <c r="AI16" s="3">
        <f t="shared" ref="AI16:AT16" si="7">IF(C16="",0,C16)</f>
        <v>0</v>
      </c>
      <c r="AJ16" s="3">
        <f t="shared" si="7"/>
        <v>0</v>
      </c>
      <c r="AK16" s="3">
        <f t="shared" si="7"/>
        <v>0</v>
      </c>
      <c r="AL16" s="3">
        <f t="shared" si="7"/>
        <v>0</v>
      </c>
      <c r="AM16" s="3">
        <f t="shared" si="7"/>
        <v>0</v>
      </c>
      <c r="AN16" s="3">
        <f t="shared" si="7"/>
        <v>0</v>
      </c>
      <c r="AO16" s="3">
        <f t="shared" si="7"/>
        <v>0</v>
      </c>
      <c r="AP16" s="3">
        <f t="shared" si="7"/>
        <v>0</v>
      </c>
      <c r="AQ16" s="3">
        <f t="shared" si="7"/>
        <v>0</v>
      </c>
      <c r="AR16" s="3">
        <f t="shared" si="7"/>
        <v>0</v>
      </c>
      <c r="AS16" s="3">
        <f t="shared" si="7"/>
        <v>0</v>
      </c>
      <c r="AT16" s="3">
        <f t="shared" si="7"/>
        <v>0</v>
      </c>
    </row>
    <row r="17" spans="1:46" x14ac:dyDescent="0.55000000000000004">
      <c r="A17" s="3">
        <v>6040</v>
      </c>
      <c r="B17" s="3" t="s">
        <v>211</v>
      </c>
      <c r="C17" s="76"/>
      <c r="D17" s="76"/>
      <c r="E17" s="76"/>
      <c r="F17" s="76"/>
      <c r="G17" s="76"/>
      <c r="H17" s="76"/>
      <c r="I17" s="76"/>
      <c r="J17" s="76"/>
      <c r="K17" s="76"/>
      <c r="L17" s="76"/>
      <c r="M17" s="76"/>
      <c r="N17" s="76"/>
      <c r="O17" s="77">
        <f>SUM(C17:N17)</f>
        <v>0</v>
      </c>
      <c r="T17" s="3" t="s">
        <v>45</v>
      </c>
      <c r="U17" s="3">
        <v>7020</v>
      </c>
      <c r="AA17" s="3" t="s">
        <v>170</v>
      </c>
      <c r="AB17" s="3" t="str">
        <f t="shared" si="0"/>
        <v>6040-000000</v>
      </c>
      <c r="AC17" s="3">
        <v>200</v>
      </c>
      <c r="AD17" s="3" t="str">
        <f t="shared" si="4"/>
        <v>035</v>
      </c>
      <c r="AG17" s="3">
        <v>110</v>
      </c>
      <c r="AH17" s="3" t="str">
        <f>Summary!$B$2</f>
        <v>USD</v>
      </c>
      <c r="AI17" s="3">
        <f>IF(C17="",0,C17)</f>
        <v>0</v>
      </c>
      <c r="AJ17" s="3">
        <f t="shared" ref="AJ17:AT17" si="8">IF(D17="",0,D17)</f>
        <v>0</v>
      </c>
      <c r="AK17" s="3">
        <f t="shared" si="8"/>
        <v>0</v>
      </c>
      <c r="AL17" s="3">
        <f t="shared" si="8"/>
        <v>0</v>
      </c>
      <c r="AM17" s="3">
        <f t="shared" si="8"/>
        <v>0</v>
      </c>
      <c r="AN17" s="3">
        <f t="shared" si="8"/>
        <v>0</v>
      </c>
      <c r="AO17" s="3">
        <f t="shared" si="8"/>
        <v>0</v>
      </c>
      <c r="AP17" s="3">
        <f t="shared" si="8"/>
        <v>0</v>
      </c>
      <c r="AQ17" s="3">
        <f t="shared" si="8"/>
        <v>0</v>
      </c>
      <c r="AR17" s="3">
        <f t="shared" si="8"/>
        <v>0</v>
      </c>
      <c r="AS17" s="3">
        <f t="shared" si="8"/>
        <v>0</v>
      </c>
      <c r="AT17" s="3">
        <f t="shared" si="8"/>
        <v>0</v>
      </c>
    </row>
    <row r="18" spans="1:46" ht="17.7" x14ac:dyDescent="0.6">
      <c r="A18" s="60" t="s">
        <v>115</v>
      </c>
      <c r="C18" s="136">
        <f t="shared" ref="C18:N18" si="9">SUM(C9:C10)-SUM(C11:C13)+SUM(C14:C17)</f>
        <v>0</v>
      </c>
      <c r="D18" s="136">
        <f t="shared" si="9"/>
        <v>0</v>
      </c>
      <c r="E18" s="136">
        <f t="shared" si="9"/>
        <v>0</v>
      </c>
      <c r="F18" s="136">
        <f t="shared" si="9"/>
        <v>0</v>
      </c>
      <c r="G18" s="136">
        <f t="shared" si="9"/>
        <v>0</v>
      </c>
      <c r="H18" s="136">
        <f t="shared" si="9"/>
        <v>0</v>
      </c>
      <c r="I18" s="136">
        <f t="shared" si="9"/>
        <v>0</v>
      </c>
      <c r="J18" s="136">
        <f t="shared" si="9"/>
        <v>0</v>
      </c>
      <c r="K18" s="136">
        <f t="shared" si="9"/>
        <v>0</v>
      </c>
      <c r="L18" s="136">
        <f t="shared" si="9"/>
        <v>0</v>
      </c>
      <c r="M18" s="136">
        <f t="shared" si="9"/>
        <v>0</v>
      </c>
      <c r="N18" s="136">
        <f t="shared" si="9"/>
        <v>0</v>
      </c>
      <c r="O18" s="136">
        <f>SUM(O9:O17)</f>
        <v>0</v>
      </c>
      <c r="T18" s="3" t="s">
        <v>47</v>
      </c>
      <c r="U18" s="3">
        <v>7022</v>
      </c>
    </row>
    <row r="19" spans="1:46" ht="20.100000000000001" x14ac:dyDescent="1">
      <c r="C19" s="166"/>
      <c r="D19" s="166"/>
      <c r="E19" s="166"/>
      <c r="F19" s="166"/>
      <c r="G19" s="166"/>
      <c r="H19" s="166"/>
      <c r="I19" s="166"/>
      <c r="J19" s="166"/>
      <c r="K19" s="166"/>
      <c r="L19" s="166"/>
      <c r="M19" s="166"/>
      <c r="N19" s="166"/>
      <c r="O19" s="75"/>
      <c r="T19" s="3" t="s">
        <v>49</v>
      </c>
      <c r="U19" s="3">
        <v>7024</v>
      </c>
    </row>
    <row r="20" spans="1:46" ht="20.100000000000001" x14ac:dyDescent="1">
      <c r="A20" s="74" t="s">
        <v>119</v>
      </c>
      <c r="C20" s="166"/>
      <c r="D20" s="166"/>
      <c r="E20" s="166"/>
      <c r="F20" s="166"/>
      <c r="G20" s="166"/>
      <c r="H20" s="166"/>
      <c r="I20" s="166"/>
      <c r="J20" s="166"/>
      <c r="K20" s="166"/>
      <c r="L20" s="166"/>
      <c r="M20" s="166"/>
      <c r="N20" s="166"/>
      <c r="O20" s="75"/>
      <c r="T20" s="3" t="s">
        <v>51</v>
      </c>
      <c r="U20" s="3">
        <v>7026</v>
      </c>
    </row>
    <row r="21" spans="1:46" ht="17.7" x14ac:dyDescent="0.6">
      <c r="A21" s="3">
        <v>7008</v>
      </c>
      <c r="B21" s="43" t="str">
        <f>IF(ISTEXT("Fundraising-"&amp;VLOOKUP(A21,'Chart of Accounts'!$B$5:$C$50,2,FALSE)),"Fundraising-"&amp;VLOOKUP(A21,'Chart of Accounts'!$B$5:$C$50,2,FALSE),"")</f>
        <v>Fundraising-Promotional Materials</v>
      </c>
      <c r="C21" s="76"/>
      <c r="D21" s="76"/>
      <c r="E21" s="76"/>
      <c r="F21" s="76"/>
      <c r="G21" s="76"/>
      <c r="H21" s="76"/>
      <c r="I21" s="76"/>
      <c r="J21" s="76"/>
      <c r="K21" s="76"/>
      <c r="L21" s="76"/>
      <c r="M21" s="76"/>
      <c r="N21" s="76"/>
      <c r="O21" s="167">
        <f t="shared" ref="O21:O33" si="10">SUM(C21:N21)</f>
        <v>0</v>
      </c>
      <c r="T21" s="3" t="s">
        <v>53</v>
      </c>
      <c r="U21" s="3">
        <v>7028</v>
      </c>
      <c r="AA21" s="3" t="s">
        <v>170</v>
      </c>
      <c r="AB21" s="3" t="str">
        <f t="shared" ref="AB21:AB22" si="11">IF(A21="","",A21&amp;"-000000")</f>
        <v>7008-000000</v>
      </c>
      <c r="AC21" s="3">
        <v>200</v>
      </c>
      <c r="AD21" s="3" t="str">
        <f t="shared" ref="AD21:AD33" si="12">IF(LEN($O$1)=3,$O$1,IF(LEN($O$1)=2,0&amp;$O$1,IF(LEN($O$1)=1,0&amp;0&amp;$O$1,"ERROR")))</f>
        <v>035</v>
      </c>
      <c r="AG21" s="3">
        <v>110</v>
      </c>
      <c r="AH21" s="3" t="str">
        <f>Summary!$B$2</f>
        <v>USD</v>
      </c>
      <c r="AI21" s="3">
        <f t="shared" ref="AI21:AI22" si="13">IF(C21="",0,C21)</f>
        <v>0</v>
      </c>
      <c r="AJ21" s="3">
        <f t="shared" ref="AJ21:AJ22" si="14">IF(D21="",0,D21)</f>
        <v>0</v>
      </c>
      <c r="AK21" s="3">
        <f t="shared" ref="AK21:AK22" si="15">IF(E21="",0,E21)</f>
        <v>0</v>
      </c>
      <c r="AL21" s="3">
        <f t="shared" ref="AL21:AL22" si="16">IF(F21="",0,F21)</f>
        <v>0</v>
      </c>
      <c r="AM21" s="3">
        <f t="shared" ref="AM21:AM22" si="17">IF(G21="",0,G21)</f>
        <v>0</v>
      </c>
      <c r="AN21" s="3">
        <f t="shared" ref="AN21:AN22" si="18">IF(H21="",0,H21)</f>
        <v>0</v>
      </c>
      <c r="AO21" s="3">
        <f t="shared" ref="AO21:AO22" si="19">IF(I21="",0,I21)</f>
        <v>0</v>
      </c>
      <c r="AP21" s="3">
        <f t="shared" ref="AP21:AP22" si="20">IF(J21="",0,J21)</f>
        <v>0</v>
      </c>
      <c r="AQ21" s="3">
        <f t="shared" ref="AQ21:AQ22" si="21">IF(K21="",0,K21)</f>
        <v>0</v>
      </c>
      <c r="AR21" s="3">
        <f t="shared" ref="AR21:AR22" si="22">IF(L21="",0,L21)</f>
        <v>0</v>
      </c>
      <c r="AS21" s="3">
        <f t="shared" ref="AS21:AS22" si="23">IF(M21="",0,M21)</f>
        <v>0</v>
      </c>
      <c r="AT21" s="3">
        <f t="shared" ref="AT21:AT22" si="24">IF(N21="",0,N21)</f>
        <v>0</v>
      </c>
    </row>
    <row r="22" spans="1:46" ht="21" customHeight="1" x14ac:dyDescent="0.6">
      <c r="A22" s="3">
        <v>7010</v>
      </c>
      <c r="B22" s="43" t="str">
        <f>IF(ISTEXT("Fundraising-"&amp;VLOOKUP(A22,'Chart of Accounts'!$B$5:$C$50,2,FALSE)),"Fundraising-"&amp;VLOOKUP(A22,'Chart of Accounts'!$B$5:$C$50,2,FALSE),"")</f>
        <v>Fundraising-Awards Expense (Trophies, Plaques, Ribbons &amp; Certificates)</v>
      </c>
      <c r="C22" s="76"/>
      <c r="D22" s="76"/>
      <c r="E22" s="76"/>
      <c r="F22" s="76"/>
      <c r="G22" s="76"/>
      <c r="H22" s="76"/>
      <c r="I22" s="76"/>
      <c r="J22" s="76"/>
      <c r="K22" s="76"/>
      <c r="L22" s="76"/>
      <c r="M22" s="76"/>
      <c r="N22" s="76"/>
      <c r="O22" s="167">
        <f t="shared" si="10"/>
        <v>0</v>
      </c>
      <c r="T22" s="3" t="s">
        <v>55</v>
      </c>
      <c r="U22" s="3">
        <v>7030</v>
      </c>
      <c r="AA22" s="3" t="s">
        <v>170</v>
      </c>
      <c r="AB22" s="3" t="str">
        <f t="shared" si="11"/>
        <v>7010-000000</v>
      </c>
      <c r="AC22" s="3">
        <v>200</v>
      </c>
      <c r="AD22" s="3" t="str">
        <f t="shared" si="12"/>
        <v>035</v>
      </c>
      <c r="AG22" s="3">
        <v>110</v>
      </c>
      <c r="AH22" s="3" t="str">
        <f>Summary!$B$2</f>
        <v>USD</v>
      </c>
      <c r="AI22" s="3">
        <f t="shared" si="13"/>
        <v>0</v>
      </c>
      <c r="AJ22" s="3">
        <f t="shared" si="14"/>
        <v>0</v>
      </c>
      <c r="AK22" s="3">
        <f t="shared" si="15"/>
        <v>0</v>
      </c>
      <c r="AL22" s="3">
        <f t="shared" si="16"/>
        <v>0</v>
      </c>
      <c r="AM22" s="3">
        <f t="shared" si="17"/>
        <v>0</v>
      </c>
      <c r="AN22" s="3">
        <f t="shared" si="18"/>
        <v>0</v>
      </c>
      <c r="AO22" s="3">
        <f t="shared" si="19"/>
        <v>0</v>
      </c>
      <c r="AP22" s="3">
        <f t="shared" si="20"/>
        <v>0</v>
      </c>
      <c r="AQ22" s="3">
        <f t="shared" si="21"/>
        <v>0</v>
      </c>
      <c r="AR22" s="3">
        <f t="shared" si="22"/>
        <v>0</v>
      </c>
      <c r="AS22" s="3">
        <f t="shared" si="23"/>
        <v>0</v>
      </c>
      <c r="AT22" s="3">
        <f t="shared" si="24"/>
        <v>0</v>
      </c>
    </row>
    <row r="23" spans="1:46" ht="21" customHeight="1" x14ac:dyDescent="0.6">
      <c r="A23" s="3">
        <v>7012</v>
      </c>
      <c r="B23" s="43" t="str">
        <f>IF(ISTEXT("Fundraising-"&amp;VLOOKUP(A23,'Chart of Accounts'!$B$5:$C$50,2,FALSE)),"Fundraising-"&amp;VLOOKUP(A23,'Chart of Accounts'!$B$5:$C$50,2,FALSE),"")</f>
        <v>Fundraising-Supplies &amp; Stationery Expense</v>
      </c>
      <c r="C23" s="76"/>
      <c r="D23" s="76"/>
      <c r="E23" s="76"/>
      <c r="F23" s="76"/>
      <c r="G23" s="76"/>
      <c r="H23" s="76"/>
      <c r="I23" s="76"/>
      <c r="J23" s="76"/>
      <c r="K23" s="76"/>
      <c r="L23" s="76"/>
      <c r="M23" s="76"/>
      <c r="N23" s="76"/>
      <c r="O23" s="167">
        <f t="shared" si="10"/>
        <v>0</v>
      </c>
      <c r="T23" s="3" t="s">
        <v>57</v>
      </c>
      <c r="U23" s="3">
        <v>7032</v>
      </c>
      <c r="AA23" s="3" t="s">
        <v>170</v>
      </c>
      <c r="AB23" s="3" t="str">
        <f t="shared" ref="AB23:AB32" si="25">IF(A23="","",A23&amp;"-000000")</f>
        <v>7012-000000</v>
      </c>
      <c r="AC23" s="3">
        <v>200</v>
      </c>
      <c r="AD23" s="3" t="str">
        <f t="shared" si="12"/>
        <v>035</v>
      </c>
      <c r="AG23" s="3">
        <v>110</v>
      </c>
      <c r="AH23" s="3" t="str">
        <f>Summary!$B$2</f>
        <v>USD</v>
      </c>
      <c r="AI23" s="3">
        <f t="shared" ref="AI23:AI32" si="26">IF(C23="",0,C23)</f>
        <v>0</v>
      </c>
      <c r="AJ23" s="3">
        <f t="shared" ref="AJ23:AJ32" si="27">IF(D23="",0,D23)</f>
        <v>0</v>
      </c>
      <c r="AK23" s="3">
        <f t="shared" ref="AK23:AK32" si="28">IF(E23="",0,E23)</f>
        <v>0</v>
      </c>
      <c r="AL23" s="3">
        <f t="shared" ref="AL23:AL32" si="29">IF(F23="",0,F23)</f>
        <v>0</v>
      </c>
      <c r="AM23" s="3">
        <f t="shared" ref="AM23:AM32" si="30">IF(G23="",0,G23)</f>
        <v>0</v>
      </c>
      <c r="AN23" s="3">
        <f t="shared" ref="AN23:AN32" si="31">IF(H23="",0,H23)</f>
        <v>0</v>
      </c>
      <c r="AO23" s="3">
        <f t="shared" ref="AO23:AO32" si="32">IF(I23="",0,I23)</f>
        <v>0</v>
      </c>
      <c r="AP23" s="3">
        <f t="shared" ref="AP23:AP32" si="33">IF(J23="",0,J23)</f>
        <v>0</v>
      </c>
      <c r="AQ23" s="3">
        <f t="shared" ref="AQ23:AQ32" si="34">IF(K23="",0,K23)</f>
        <v>0</v>
      </c>
      <c r="AR23" s="3">
        <f t="shared" ref="AR23:AR32" si="35">IF(L23="",0,L23)</f>
        <v>0</v>
      </c>
      <c r="AS23" s="3">
        <f t="shared" ref="AS23:AS32" si="36">IF(M23="",0,M23)</f>
        <v>0</v>
      </c>
      <c r="AT23" s="3">
        <f t="shared" ref="AT23:AT32" si="37">IF(N23="",0,N23)</f>
        <v>0</v>
      </c>
    </row>
    <row r="24" spans="1:46" ht="21" customHeight="1" x14ac:dyDescent="0.6">
      <c r="A24" s="3">
        <v>7014</v>
      </c>
      <c r="B24" s="43" t="str">
        <f>IF(ISTEXT("Fundraising-"&amp;VLOOKUP(A24,'Chart of Accounts'!$B$5:$C$50,2,FALSE)),"Fundraising-"&amp;VLOOKUP(A24,'Chart of Accounts'!$B$5:$C$50,2,FALSE),"")</f>
        <v>Fundraising-Room Rental Event Expense</v>
      </c>
      <c r="C24" s="76"/>
      <c r="D24" s="76"/>
      <c r="E24" s="76"/>
      <c r="F24" s="76"/>
      <c r="G24" s="76"/>
      <c r="H24" s="76"/>
      <c r="I24" s="76"/>
      <c r="J24" s="76"/>
      <c r="K24" s="76"/>
      <c r="L24" s="76"/>
      <c r="M24" s="76"/>
      <c r="N24" s="76"/>
      <c r="O24" s="167">
        <f t="shared" si="10"/>
        <v>0</v>
      </c>
      <c r="T24" s="3" t="s">
        <v>59</v>
      </c>
      <c r="U24" s="3">
        <v>7034</v>
      </c>
      <c r="AA24" s="3" t="s">
        <v>170</v>
      </c>
      <c r="AB24" s="3" t="str">
        <f t="shared" si="25"/>
        <v>7014-000000</v>
      </c>
      <c r="AC24" s="3">
        <v>200</v>
      </c>
      <c r="AD24" s="3" t="str">
        <f t="shared" si="12"/>
        <v>035</v>
      </c>
      <c r="AG24" s="3">
        <v>110</v>
      </c>
      <c r="AH24" s="3" t="str">
        <f>Summary!$B$2</f>
        <v>USD</v>
      </c>
      <c r="AI24" s="3">
        <f t="shared" si="26"/>
        <v>0</v>
      </c>
      <c r="AJ24" s="3">
        <f t="shared" si="27"/>
        <v>0</v>
      </c>
      <c r="AK24" s="3">
        <f t="shared" si="28"/>
        <v>0</v>
      </c>
      <c r="AL24" s="3">
        <f t="shared" si="29"/>
        <v>0</v>
      </c>
      <c r="AM24" s="3">
        <f t="shared" si="30"/>
        <v>0</v>
      </c>
      <c r="AN24" s="3">
        <f t="shared" si="31"/>
        <v>0</v>
      </c>
      <c r="AO24" s="3">
        <f t="shared" si="32"/>
        <v>0</v>
      </c>
      <c r="AP24" s="3">
        <f t="shared" si="33"/>
        <v>0</v>
      </c>
      <c r="AQ24" s="3">
        <f t="shared" si="34"/>
        <v>0</v>
      </c>
      <c r="AR24" s="3">
        <f t="shared" si="35"/>
        <v>0</v>
      </c>
      <c r="AS24" s="3">
        <f t="shared" si="36"/>
        <v>0</v>
      </c>
      <c r="AT24" s="3">
        <f t="shared" si="37"/>
        <v>0</v>
      </c>
    </row>
    <row r="25" spans="1:46" ht="21" customHeight="1" x14ac:dyDescent="0.6">
      <c r="A25" s="3">
        <v>7016</v>
      </c>
      <c r="B25" s="43" t="str">
        <f>IF(ISTEXT("Fundraising-"&amp;VLOOKUP(A25,'Chart of Accounts'!$B$5:$C$50,2,FALSE)),"Fundraising-"&amp;VLOOKUP(A25,'Chart of Accounts'!$B$5:$C$50,2,FALSE),"")</f>
        <v>Fundraising-Meal Event Expense</v>
      </c>
      <c r="C25" s="168"/>
      <c r="D25" s="168"/>
      <c r="E25" s="168"/>
      <c r="F25" s="168"/>
      <c r="G25" s="168"/>
      <c r="H25" s="168"/>
      <c r="I25" s="168"/>
      <c r="J25" s="168"/>
      <c r="K25" s="168"/>
      <c r="L25" s="168"/>
      <c r="M25" s="168"/>
      <c r="N25" s="168"/>
      <c r="O25" s="167">
        <f t="shared" si="10"/>
        <v>0</v>
      </c>
      <c r="T25" s="3" t="s">
        <v>61</v>
      </c>
      <c r="U25" s="3">
        <v>7036</v>
      </c>
      <c r="AA25" s="3" t="s">
        <v>170</v>
      </c>
      <c r="AB25" s="3" t="str">
        <f t="shared" si="25"/>
        <v>7016-000000</v>
      </c>
      <c r="AC25" s="3">
        <v>200</v>
      </c>
      <c r="AD25" s="3" t="str">
        <f t="shared" si="12"/>
        <v>035</v>
      </c>
      <c r="AG25" s="3">
        <v>110</v>
      </c>
      <c r="AH25" s="3" t="str">
        <f>Summary!$B$2</f>
        <v>USD</v>
      </c>
      <c r="AI25" s="3">
        <f t="shared" si="26"/>
        <v>0</v>
      </c>
      <c r="AJ25" s="3">
        <f t="shared" si="27"/>
        <v>0</v>
      </c>
      <c r="AK25" s="3">
        <f t="shared" si="28"/>
        <v>0</v>
      </c>
      <c r="AL25" s="3">
        <f t="shared" si="29"/>
        <v>0</v>
      </c>
      <c r="AM25" s="3">
        <f t="shared" si="30"/>
        <v>0</v>
      </c>
      <c r="AN25" s="3">
        <f t="shared" si="31"/>
        <v>0</v>
      </c>
      <c r="AO25" s="3">
        <f t="shared" si="32"/>
        <v>0</v>
      </c>
      <c r="AP25" s="3">
        <f t="shared" si="33"/>
        <v>0</v>
      </c>
      <c r="AQ25" s="3">
        <f t="shared" si="34"/>
        <v>0</v>
      </c>
      <c r="AR25" s="3">
        <f t="shared" si="35"/>
        <v>0</v>
      </c>
      <c r="AS25" s="3">
        <f t="shared" si="36"/>
        <v>0</v>
      </c>
      <c r="AT25" s="3">
        <f t="shared" si="37"/>
        <v>0</v>
      </c>
    </row>
    <row r="26" spans="1:46" ht="21" customHeight="1" x14ac:dyDescent="0.6">
      <c r="A26" s="3">
        <v>7018</v>
      </c>
      <c r="B26" s="43" t="str">
        <f>IF(ISTEXT("Fundraising-"&amp;VLOOKUP(A26,'Chart of Accounts'!$B$5:$C$50,2,FALSE)),"Fundraising-"&amp;VLOOKUP(A26,'Chart of Accounts'!$B$5:$C$50,2,FALSE),"")</f>
        <v>Fundraising-Decorations Expense</v>
      </c>
      <c r="C26" s="76"/>
      <c r="D26" s="76"/>
      <c r="E26" s="76"/>
      <c r="F26" s="76"/>
      <c r="G26" s="76"/>
      <c r="H26" s="76"/>
      <c r="I26" s="76"/>
      <c r="J26" s="76"/>
      <c r="K26" s="76"/>
      <c r="L26" s="76"/>
      <c r="M26" s="76"/>
      <c r="N26" s="76"/>
      <c r="O26" s="167">
        <f t="shared" si="10"/>
        <v>0</v>
      </c>
      <c r="T26" s="3" t="s">
        <v>63</v>
      </c>
      <c r="U26" s="3">
        <v>7038</v>
      </c>
      <c r="AA26" s="3" t="s">
        <v>170</v>
      </c>
      <c r="AB26" s="3" t="str">
        <f t="shared" si="25"/>
        <v>7018-000000</v>
      </c>
      <c r="AC26" s="3">
        <v>200</v>
      </c>
      <c r="AD26" s="3" t="str">
        <f t="shared" si="12"/>
        <v>035</v>
      </c>
      <c r="AG26" s="3">
        <v>110</v>
      </c>
      <c r="AH26" s="3" t="str">
        <f>Summary!$B$2</f>
        <v>USD</v>
      </c>
      <c r="AI26" s="3">
        <f t="shared" si="26"/>
        <v>0</v>
      </c>
      <c r="AJ26" s="3">
        <f t="shared" si="27"/>
        <v>0</v>
      </c>
      <c r="AK26" s="3">
        <f t="shared" si="28"/>
        <v>0</v>
      </c>
      <c r="AL26" s="3">
        <f t="shared" si="29"/>
        <v>0</v>
      </c>
      <c r="AM26" s="3">
        <f t="shared" si="30"/>
        <v>0</v>
      </c>
      <c r="AN26" s="3">
        <f t="shared" si="31"/>
        <v>0</v>
      </c>
      <c r="AO26" s="3">
        <f t="shared" si="32"/>
        <v>0</v>
      </c>
      <c r="AP26" s="3">
        <f t="shared" si="33"/>
        <v>0</v>
      </c>
      <c r="AQ26" s="3">
        <f t="shared" si="34"/>
        <v>0</v>
      </c>
      <c r="AR26" s="3">
        <f t="shared" si="35"/>
        <v>0</v>
      </c>
      <c r="AS26" s="3">
        <f t="shared" si="36"/>
        <v>0</v>
      </c>
      <c r="AT26" s="3">
        <f t="shared" si="37"/>
        <v>0</v>
      </c>
    </row>
    <row r="27" spans="1:46" ht="21" customHeight="1" x14ac:dyDescent="0.6">
      <c r="A27" s="3">
        <v>7022</v>
      </c>
      <c r="B27" s="43" t="str">
        <f>IF(ISTEXT("Fundraising-"&amp;VLOOKUP(A27,'Chart of Accounts'!$B$5:$C$50,2,FALSE)),"Fundraising-"&amp;VLOOKUP(A27,'Chart of Accounts'!$B$5:$C$50,2,FALSE),"")</f>
        <v>Fundraising-Audio Visual Expense</v>
      </c>
      <c r="C27" s="76"/>
      <c r="D27" s="76"/>
      <c r="E27" s="76"/>
      <c r="F27" s="76"/>
      <c r="G27" s="76"/>
      <c r="H27" s="76"/>
      <c r="I27" s="76"/>
      <c r="J27" s="76"/>
      <c r="K27" s="76"/>
      <c r="L27" s="76"/>
      <c r="M27" s="76"/>
      <c r="N27" s="76"/>
      <c r="O27" s="167">
        <f t="shared" si="10"/>
        <v>0</v>
      </c>
      <c r="T27" s="3" t="s">
        <v>65</v>
      </c>
      <c r="U27" s="3">
        <v>7040</v>
      </c>
      <c r="AA27" s="3" t="s">
        <v>170</v>
      </c>
      <c r="AB27" s="3" t="str">
        <f t="shared" si="25"/>
        <v>7022-000000</v>
      </c>
      <c r="AC27" s="3">
        <v>200</v>
      </c>
      <c r="AD27" s="3" t="str">
        <f t="shared" si="12"/>
        <v>035</v>
      </c>
      <c r="AG27" s="3">
        <v>110</v>
      </c>
      <c r="AH27" s="3" t="str">
        <f>Summary!$B$2</f>
        <v>USD</v>
      </c>
      <c r="AI27" s="3">
        <f t="shared" si="26"/>
        <v>0</v>
      </c>
      <c r="AJ27" s="3">
        <f t="shared" si="27"/>
        <v>0</v>
      </c>
      <c r="AK27" s="3">
        <f t="shared" si="28"/>
        <v>0</v>
      </c>
      <c r="AL27" s="3">
        <f t="shared" si="29"/>
        <v>0</v>
      </c>
      <c r="AM27" s="3">
        <f t="shared" si="30"/>
        <v>0</v>
      </c>
      <c r="AN27" s="3">
        <f t="shared" si="31"/>
        <v>0</v>
      </c>
      <c r="AO27" s="3">
        <f t="shared" si="32"/>
        <v>0</v>
      </c>
      <c r="AP27" s="3">
        <f t="shared" si="33"/>
        <v>0</v>
      </c>
      <c r="AQ27" s="3">
        <f t="shared" si="34"/>
        <v>0</v>
      </c>
      <c r="AR27" s="3">
        <f t="shared" si="35"/>
        <v>0</v>
      </c>
      <c r="AS27" s="3">
        <f t="shared" si="36"/>
        <v>0</v>
      </c>
      <c r="AT27" s="3">
        <f t="shared" si="37"/>
        <v>0</v>
      </c>
    </row>
    <row r="28" spans="1:46" ht="21" customHeight="1" x14ac:dyDescent="0.6">
      <c r="A28" s="3">
        <v>7042</v>
      </c>
      <c r="B28" s="43" t="str">
        <f>IF(ISTEXT("Fundraising-"&amp;VLOOKUP(A28,'Chart of Accounts'!$B$5:$C$50,2,FALSE)),"Fundraising-"&amp;VLOOKUP(A28,'Chart of Accounts'!$B$5:$C$50,2,FALSE),"")</f>
        <v>Fundraising-Outside Contractor Expense</v>
      </c>
      <c r="C28" s="76"/>
      <c r="D28" s="76"/>
      <c r="E28" s="76"/>
      <c r="F28" s="76"/>
      <c r="G28" s="76"/>
      <c r="H28" s="76"/>
      <c r="I28" s="76"/>
      <c r="J28" s="76"/>
      <c r="K28" s="76"/>
      <c r="L28" s="76"/>
      <c r="M28" s="76"/>
      <c r="N28" s="76"/>
      <c r="O28" s="167">
        <f t="shared" si="10"/>
        <v>0</v>
      </c>
      <c r="T28" s="3" t="s">
        <v>67</v>
      </c>
      <c r="U28" s="3">
        <v>7042</v>
      </c>
      <c r="AA28" s="3" t="s">
        <v>170</v>
      </c>
      <c r="AB28" s="3" t="str">
        <f t="shared" si="25"/>
        <v>7042-000000</v>
      </c>
      <c r="AC28" s="3">
        <v>200</v>
      </c>
      <c r="AD28" s="3" t="str">
        <f t="shared" si="12"/>
        <v>035</v>
      </c>
      <c r="AG28" s="3">
        <v>110</v>
      </c>
      <c r="AH28" s="3" t="str">
        <f>Summary!$B$2</f>
        <v>USD</v>
      </c>
      <c r="AI28" s="3">
        <f t="shared" si="26"/>
        <v>0</v>
      </c>
      <c r="AJ28" s="3">
        <f t="shared" si="27"/>
        <v>0</v>
      </c>
      <c r="AK28" s="3">
        <f t="shared" si="28"/>
        <v>0</v>
      </c>
      <c r="AL28" s="3">
        <f t="shared" si="29"/>
        <v>0</v>
      </c>
      <c r="AM28" s="3">
        <f t="shared" si="30"/>
        <v>0</v>
      </c>
      <c r="AN28" s="3">
        <f t="shared" si="31"/>
        <v>0</v>
      </c>
      <c r="AO28" s="3">
        <f t="shared" si="32"/>
        <v>0</v>
      </c>
      <c r="AP28" s="3">
        <f t="shared" si="33"/>
        <v>0</v>
      </c>
      <c r="AQ28" s="3">
        <f t="shared" si="34"/>
        <v>0</v>
      </c>
      <c r="AR28" s="3">
        <f t="shared" si="35"/>
        <v>0</v>
      </c>
      <c r="AS28" s="3">
        <f t="shared" si="36"/>
        <v>0</v>
      </c>
      <c r="AT28" s="3">
        <f t="shared" si="37"/>
        <v>0</v>
      </c>
    </row>
    <row r="29" spans="1:46" ht="21" customHeight="1" x14ac:dyDescent="0.6">
      <c r="A29" s="3">
        <v>7070</v>
      </c>
      <c r="B29" s="43" t="str">
        <f>IF(ISTEXT("Fundraising-"&amp;VLOOKUP(A29,'Chart of Accounts'!$B$5:$C$50,2,FALSE)),"Fundraising-"&amp;VLOOKUP(A29,'Chart of Accounts'!$B$5:$C$50,2,FALSE),"")</f>
        <v>Fundraising-Bank Charges &amp; Credit Card Fee Expense</v>
      </c>
      <c r="C29" s="76"/>
      <c r="D29" s="76"/>
      <c r="E29" s="76"/>
      <c r="F29" s="76"/>
      <c r="G29" s="76"/>
      <c r="H29" s="76"/>
      <c r="I29" s="76"/>
      <c r="J29" s="76"/>
      <c r="K29" s="76"/>
      <c r="L29" s="76"/>
      <c r="M29" s="76"/>
      <c r="N29" s="76"/>
      <c r="O29" s="167">
        <f t="shared" si="10"/>
        <v>0</v>
      </c>
      <c r="T29" s="3" t="s">
        <v>69</v>
      </c>
      <c r="U29" s="3">
        <v>7044</v>
      </c>
      <c r="AA29" s="3" t="s">
        <v>170</v>
      </c>
      <c r="AB29" s="3" t="str">
        <f t="shared" si="25"/>
        <v>7070-000000</v>
      </c>
      <c r="AC29" s="3">
        <v>200</v>
      </c>
      <c r="AD29" s="3" t="str">
        <f t="shared" si="12"/>
        <v>035</v>
      </c>
      <c r="AG29" s="3">
        <v>110</v>
      </c>
      <c r="AH29" s="3" t="str">
        <f>Summary!$B$2</f>
        <v>USD</v>
      </c>
      <c r="AI29" s="3">
        <f t="shared" si="26"/>
        <v>0</v>
      </c>
      <c r="AJ29" s="3">
        <f t="shared" si="27"/>
        <v>0</v>
      </c>
      <c r="AK29" s="3">
        <f t="shared" si="28"/>
        <v>0</v>
      </c>
      <c r="AL29" s="3">
        <f t="shared" si="29"/>
        <v>0</v>
      </c>
      <c r="AM29" s="3">
        <f t="shared" si="30"/>
        <v>0</v>
      </c>
      <c r="AN29" s="3">
        <f t="shared" si="31"/>
        <v>0</v>
      </c>
      <c r="AO29" s="3">
        <f t="shared" si="32"/>
        <v>0</v>
      </c>
      <c r="AP29" s="3">
        <f t="shared" si="33"/>
        <v>0</v>
      </c>
      <c r="AQ29" s="3">
        <f t="shared" si="34"/>
        <v>0</v>
      </c>
      <c r="AR29" s="3">
        <f t="shared" si="35"/>
        <v>0</v>
      </c>
      <c r="AS29" s="3">
        <f t="shared" si="36"/>
        <v>0</v>
      </c>
      <c r="AT29" s="3">
        <f t="shared" si="37"/>
        <v>0</v>
      </c>
    </row>
    <row r="30" spans="1:46" ht="21" customHeight="1" x14ac:dyDescent="0.6">
      <c r="A30" s="3">
        <v>7090</v>
      </c>
      <c r="B30" s="43" t="s">
        <v>228</v>
      </c>
      <c r="C30" s="76"/>
      <c r="D30" s="76"/>
      <c r="E30" s="76"/>
      <c r="F30" s="76"/>
      <c r="G30" s="76"/>
      <c r="H30" s="76"/>
      <c r="I30" s="76"/>
      <c r="J30" s="76"/>
      <c r="K30" s="76"/>
      <c r="L30" s="76"/>
      <c r="M30" s="76"/>
      <c r="N30" s="76"/>
      <c r="O30" s="167">
        <f t="shared" si="10"/>
        <v>0</v>
      </c>
      <c r="T30" s="3" t="s">
        <v>70</v>
      </c>
      <c r="U30" s="3">
        <v>7048</v>
      </c>
      <c r="AA30" s="3" t="s">
        <v>170</v>
      </c>
      <c r="AB30" s="3" t="str">
        <f t="shared" si="25"/>
        <v>7090-000000</v>
      </c>
      <c r="AC30" s="3">
        <v>200</v>
      </c>
      <c r="AD30" s="3" t="str">
        <f t="shared" si="12"/>
        <v>035</v>
      </c>
      <c r="AG30" s="3">
        <v>110</v>
      </c>
      <c r="AH30" s="3" t="str">
        <f>Summary!$B$2</f>
        <v>USD</v>
      </c>
      <c r="AI30" s="3">
        <f t="shared" si="26"/>
        <v>0</v>
      </c>
      <c r="AJ30" s="3">
        <f t="shared" si="27"/>
        <v>0</v>
      </c>
      <c r="AK30" s="3">
        <f t="shared" si="28"/>
        <v>0</v>
      </c>
      <c r="AL30" s="3">
        <f t="shared" si="29"/>
        <v>0</v>
      </c>
      <c r="AM30" s="3">
        <f t="shared" si="30"/>
        <v>0</v>
      </c>
      <c r="AN30" s="3">
        <f t="shared" si="31"/>
        <v>0</v>
      </c>
      <c r="AO30" s="3">
        <f t="shared" si="32"/>
        <v>0</v>
      </c>
      <c r="AP30" s="3">
        <f t="shared" si="33"/>
        <v>0</v>
      </c>
      <c r="AQ30" s="3">
        <f t="shared" si="34"/>
        <v>0</v>
      </c>
      <c r="AR30" s="3">
        <f t="shared" si="35"/>
        <v>0</v>
      </c>
      <c r="AS30" s="3">
        <f t="shared" si="36"/>
        <v>0</v>
      </c>
      <c r="AT30" s="3">
        <f t="shared" si="37"/>
        <v>0</v>
      </c>
    </row>
    <row r="31" spans="1:46" ht="21" customHeight="1" x14ac:dyDescent="0.6">
      <c r="A31" s="83"/>
      <c r="B31" s="43" t="str">
        <f>IF(ISTEXT("Fundraising-"&amp;VLOOKUP(A31,'Chart of Accounts'!$B$5:$C$54,2,FALSE)),"Fundraising-"&amp;VLOOKUP(A31,'Chart of Accounts'!$B$5:$C$54,2,FALSE),"")</f>
        <v/>
      </c>
      <c r="C31" s="168"/>
      <c r="D31" s="168"/>
      <c r="E31" s="168"/>
      <c r="F31" s="168"/>
      <c r="G31" s="168"/>
      <c r="H31" s="168"/>
      <c r="I31" s="168"/>
      <c r="J31" s="168"/>
      <c r="K31" s="168"/>
      <c r="L31" s="168"/>
      <c r="M31" s="168"/>
      <c r="N31" s="168"/>
      <c r="O31" s="167">
        <f t="shared" si="10"/>
        <v>0</v>
      </c>
      <c r="T31" s="3" t="s">
        <v>74</v>
      </c>
      <c r="U31" s="3">
        <v>7050</v>
      </c>
      <c r="AA31" s="3" t="s">
        <v>170</v>
      </c>
      <c r="AB31" s="3" t="str">
        <f t="shared" si="25"/>
        <v/>
      </c>
      <c r="AC31" s="3">
        <v>200</v>
      </c>
      <c r="AD31" s="3" t="str">
        <f t="shared" si="12"/>
        <v>035</v>
      </c>
      <c r="AG31" s="3">
        <v>110</v>
      </c>
      <c r="AH31" s="3" t="str">
        <f>Summary!$B$2</f>
        <v>USD</v>
      </c>
      <c r="AI31" s="3">
        <f t="shared" si="26"/>
        <v>0</v>
      </c>
      <c r="AJ31" s="3">
        <f t="shared" si="27"/>
        <v>0</v>
      </c>
      <c r="AK31" s="3">
        <f t="shared" si="28"/>
        <v>0</v>
      </c>
      <c r="AL31" s="3">
        <f t="shared" si="29"/>
        <v>0</v>
      </c>
      <c r="AM31" s="3">
        <f t="shared" si="30"/>
        <v>0</v>
      </c>
      <c r="AN31" s="3">
        <f t="shared" si="31"/>
        <v>0</v>
      </c>
      <c r="AO31" s="3">
        <f t="shared" si="32"/>
        <v>0</v>
      </c>
      <c r="AP31" s="3">
        <f t="shared" si="33"/>
        <v>0</v>
      </c>
      <c r="AQ31" s="3">
        <f t="shared" si="34"/>
        <v>0</v>
      </c>
      <c r="AR31" s="3">
        <f t="shared" si="35"/>
        <v>0</v>
      </c>
      <c r="AS31" s="3">
        <f t="shared" si="36"/>
        <v>0</v>
      </c>
      <c r="AT31" s="3">
        <f t="shared" si="37"/>
        <v>0</v>
      </c>
    </row>
    <row r="32" spans="1:46" ht="21" customHeight="1" x14ac:dyDescent="0.6">
      <c r="A32" s="83"/>
      <c r="B32" s="43" t="str">
        <f>IF(ISTEXT("Fundraising-"&amp;VLOOKUP(A32,'Chart of Accounts'!$B$5:$C$54,2,FALSE)),"Fundraising-"&amp;VLOOKUP(A32,'Chart of Accounts'!$B$5:$C$54,2,FALSE),"")</f>
        <v/>
      </c>
      <c r="C32" s="76"/>
      <c r="D32" s="76"/>
      <c r="E32" s="76"/>
      <c r="F32" s="76"/>
      <c r="G32" s="76"/>
      <c r="H32" s="76"/>
      <c r="I32" s="76"/>
      <c r="J32" s="76"/>
      <c r="K32" s="76"/>
      <c r="L32" s="76"/>
      <c r="M32" s="76"/>
      <c r="N32" s="76"/>
      <c r="O32" s="167">
        <f t="shared" si="10"/>
        <v>0</v>
      </c>
      <c r="T32" s="3" t="s">
        <v>76</v>
      </c>
      <c r="U32" s="3">
        <v>7052</v>
      </c>
      <c r="AA32" s="3" t="s">
        <v>170</v>
      </c>
      <c r="AB32" s="3" t="str">
        <f t="shared" si="25"/>
        <v/>
      </c>
      <c r="AC32" s="3">
        <v>200</v>
      </c>
      <c r="AD32" s="3" t="str">
        <f t="shared" si="12"/>
        <v>035</v>
      </c>
      <c r="AG32" s="3">
        <v>110</v>
      </c>
      <c r="AH32" s="3" t="str">
        <f>Summary!$B$2</f>
        <v>USD</v>
      </c>
      <c r="AI32" s="3">
        <f t="shared" si="26"/>
        <v>0</v>
      </c>
      <c r="AJ32" s="3">
        <f t="shared" si="27"/>
        <v>0</v>
      </c>
      <c r="AK32" s="3">
        <f t="shared" si="28"/>
        <v>0</v>
      </c>
      <c r="AL32" s="3">
        <f t="shared" si="29"/>
        <v>0</v>
      </c>
      <c r="AM32" s="3">
        <f t="shared" si="30"/>
        <v>0</v>
      </c>
      <c r="AN32" s="3">
        <f t="shared" si="31"/>
        <v>0</v>
      </c>
      <c r="AO32" s="3">
        <f t="shared" si="32"/>
        <v>0</v>
      </c>
      <c r="AP32" s="3">
        <f t="shared" si="33"/>
        <v>0</v>
      </c>
      <c r="AQ32" s="3">
        <f t="shared" si="34"/>
        <v>0</v>
      </c>
      <c r="AR32" s="3">
        <f t="shared" si="35"/>
        <v>0</v>
      </c>
      <c r="AS32" s="3">
        <f t="shared" si="36"/>
        <v>0</v>
      </c>
      <c r="AT32" s="3">
        <f t="shared" si="37"/>
        <v>0</v>
      </c>
    </row>
    <row r="33" spans="1:46" ht="21" customHeight="1" x14ac:dyDescent="0.6">
      <c r="A33" s="83"/>
      <c r="B33" s="43" t="str">
        <f>IF(ISTEXT("Fundraising-"&amp;VLOOKUP(A33,'Chart of Accounts'!$B$5:$C$54,2,FALSE)),"Fundraising-"&amp;VLOOKUP(A33,'Chart of Accounts'!$B$5:$C$54,2,FALSE),"")</f>
        <v/>
      </c>
      <c r="C33" s="76"/>
      <c r="D33" s="76"/>
      <c r="E33" s="76"/>
      <c r="F33" s="76"/>
      <c r="G33" s="76"/>
      <c r="H33" s="76"/>
      <c r="I33" s="76"/>
      <c r="J33" s="76"/>
      <c r="K33" s="76"/>
      <c r="L33" s="76"/>
      <c r="M33" s="76"/>
      <c r="N33" s="76"/>
      <c r="O33" s="167">
        <f t="shared" si="10"/>
        <v>0</v>
      </c>
      <c r="T33" s="3" t="s">
        <v>78</v>
      </c>
      <c r="U33" s="3">
        <v>7070</v>
      </c>
      <c r="AA33" s="3" t="s">
        <v>170</v>
      </c>
      <c r="AB33" s="3" t="str">
        <f t="shared" ref="AB33" si="38">IF(A33="","",A33&amp;"-000000")</f>
        <v/>
      </c>
      <c r="AC33" s="3">
        <v>200</v>
      </c>
      <c r="AD33" s="3" t="str">
        <f t="shared" si="12"/>
        <v>035</v>
      </c>
      <c r="AG33" s="3">
        <v>110</v>
      </c>
      <c r="AH33" s="3" t="str">
        <f>Summary!$B$2</f>
        <v>USD</v>
      </c>
      <c r="AI33" s="3">
        <f t="shared" ref="AI33" si="39">IF(C33="",0,C33)</f>
        <v>0</v>
      </c>
      <c r="AJ33" s="3">
        <f t="shared" ref="AJ33" si="40">IF(D33="",0,D33)</f>
        <v>0</v>
      </c>
      <c r="AK33" s="3">
        <f t="shared" ref="AK33" si="41">IF(E33="",0,E33)</f>
        <v>0</v>
      </c>
      <c r="AL33" s="3">
        <f t="shared" ref="AL33" si="42">IF(F33="",0,F33)</f>
        <v>0</v>
      </c>
      <c r="AM33" s="3">
        <f t="shared" ref="AM33" si="43">IF(G33="",0,G33)</f>
        <v>0</v>
      </c>
      <c r="AN33" s="3">
        <f t="shared" ref="AN33" si="44">IF(H33="",0,H33)</f>
        <v>0</v>
      </c>
      <c r="AO33" s="3">
        <f t="shared" ref="AO33" si="45">IF(I33="",0,I33)</f>
        <v>0</v>
      </c>
      <c r="AP33" s="3">
        <f t="shared" ref="AP33" si="46">IF(J33="",0,J33)</f>
        <v>0</v>
      </c>
      <c r="AQ33" s="3">
        <f t="shared" ref="AQ33" si="47">IF(K33="",0,K33)</f>
        <v>0</v>
      </c>
      <c r="AR33" s="3">
        <f t="shared" ref="AR33" si="48">IF(L33="",0,L33)</f>
        <v>0</v>
      </c>
      <c r="AS33" s="3">
        <f t="shared" ref="AS33" si="49">IF(M33="",0,M33)</f>
        <v>0</v>
      </c>
      <c r="AT33" s="3">
        <f t="shared" ref="AT33" si="50">IF(N33="",0,N33)</f>
        <v>0</v>
      </c>
    </row>
    <row r="34" spans="1:46" ht="21" customHeight="1" x14ac:dyDescent="0.6">
      <c r="A34" s="3" t="s">
        <v>120</v>
      </c>
      <c r="C34" s="136">
        <f t="shared" ref="C34:O34" si="51">SUM(C21:C33)</f>
        <v>0</v>
      </c>
      <c r="D34" s="136">
        <f t="shared" si="51"/>
        <v>0</v>
      </c>
      <c r="E34" s="136">
        <f t="shared" si="51"/>
        <v>0</v>
      </c>
      <c r="F34" s="136">
        <f t="shared" si="51"/>
        <v>0</v>
      </c>
      <c r="G34" s="136">
        <f t="shared" si="51"/>
        <v>0</v>
      </c>
      <c r="H34" s="136">
        <f t="shared" si="51"/>
        <v>0</v>
      </c>
      <c r="I34" s="136">
        <f t="shared" si="51"/>
        <v>0</v>
      </c>
      <c r="J34" s="136">
        <f t="shared" si="51"/>
        <v>0</v>
      </c>
      <c r="K34" s="136">
        <f t="shared" si="51"/>
        <v>0</v>
      </c>
      <c r="L34" s="136">
        <f t="shared" si="51"/>
        <v>0</v>
      </c>
      <c r="M34" s="136">
        <f t="shared" si="51"/>
        <v>0</v>
      </c>
      <c r="N34" s="136">
        <f t="shared" si="51"/>
        <v>0</v>
      </c>
      <c r="O34" s="136">
        <f t="shared" si="51"/>
        <v>0</v>
      </c>
      <c r="T34" s="3" t="s">
        <v>79</v>
      </c>
      <c r="U34" s="3">
        <v>7072</v>
      </c>
    </row>
    <row r="35" spans="1:46" ht="21" customHeight="1" x14ac:dyDescent="0.6">
      <c r="C35" s="78"/>
      <c r="D35" s="78"/>
      <c r="E35" s="78"/>
      <c r="F35" s="78"/>
      <c r="G35" s="78"/>
      <c r="H35" s="78"/>
      <c r="I35" s="78"/>
      <c r="J35" s="78"/>
      <c r="K35" s="78"/>
      <c r="L35" s="78"/>
      <c r="M35" s="78"/>
      <c r="N35" s="78"/>
      <c r="O35" s="75"/>
      <c r="T35" s="3" t="s">
        <v>81</v>
      </c>
      <c r="U35" s="3">
        <v>7080</v>
      </c>
    </row>
    <row r="36" spans="1:46" ht="18" thickBot="1" x14ac:dyDescent="0.65">
      <c r="A36" s="3" t="s">
        <v>121</v>
      </c>
      <c r="C36" s="143">
        <f t="shared" ref="C36:O36" si="52">C18-C34</f>
        <v>0</v>
      </c>
      <c r="D36" s="143">
        <f t="shared" si="52"/>
        <v>0</v>
      </c>
      <c r="E36" s="143">
        <f t="shared" si="52"/>
        <v>0</v>
      </c>
      <c r="F36" s="143">
        <f t="shared" si="52"/>
        <v>0</v>
      </c>
      <c r="G36" s="143">
        <f t="shared" si="52"/>
        <v>0</v>
      </c>
      <c r="H36" s="143">
        <f t="shared" si="52"/>
        <v>0</v>
      </c>
      <c r="I36" s="143">
        <f t="shared" si="52"/>
        <v>0</v>
      </c>
      <c r="J36" s="143">
        <f t="shared" si="52"/>
        <v>0</v>
      </c>
      <c r="K36" s="143">
        <f t="shared" si="52"/>
        <v>0</v>
      </c>
      <c r="L36" s="143">
        <f t="shared" si="52"/>
        <v>0</v>
      </c>
      <c r="M36" s="143">
        <f t="shared" si="52"/>
        <v>0</v>
      </c>
      <c r="N36" s="143">
        <f t="shared" si="52"/>
        <v>0</v>
      </c>
      <c r="O36" s="143">
        <f t="shared" si="52"/>
        <v>0</v>
      </c>
      <c r="T36" s="3" t="s">
        <v>83</v>
      </c>
      <c r="U36" s="3">
        <v>7082</v>
      </c>
    </row>
    <row r="37" spans="1:46" ht="17.7" thickTop="1" x14ac:dyDescent="0.55000000000000004">
      <c r="N37" s="61" t="str">
        <f>IF(O36&lt;0,"***This category should not operate at a loss ","")</f>
        <v/>
      </c>
      <c r="T37" s="3" t="s">
        <v>85</v>
      </c>
      <c r="U37" s="3">
        <v>7084</v>
      </c>
    </row>
    <row r="38" spans="1:46" x14ac:dyDescent="0.55000000000000004">
      <c r="N38" s="61"/>
      <c r="T38" s="3" t="s">
        <v>87</v>
      </c>
      <c r="U38" s="3">
        <v>7088</v>
      </c>
    </row>
    <row r="39" spans="1:46" ht="17.7" x14ac:dyDescent="0.6">
      <c r="C39" s="60" t="s">
        <v>521</v>
      </c>
      <c r="N39" s="61"/>
      <c r="T39" s="3" t="s">
        <v>89</v>
      </c>
      <c r="U39" s="3">
        <v>7090</v>
      </c>
    </row>
    <row r="40" spans="1:46" ht="24" customHeight="1" x14ac:dyDescent="0.55000000000000004">
      <c r="C40" s="288" t="s">
        <v>666</v>
      </c>
      <c r="D40" s="289"/>
      <c r="E40" s="289"/>
      <c r="F40" s="289"/>
      <c r="G40" s="289"/>
      <c r="H40" s="289"/>
      <c r="I40" s="289"/>
      <c r="J40" s="289"/>
      <c r="K40" s="289"/>
      <c r="L40" s="289"/>
      <c r="M40" s="289"/>
      <c r="N40" s="289"/>
      <c r="T40" s="3" t="s">
        <v>91</v>
      </c>
    </row>
    <row r="41" spans="1:46" ht="201" customHeight="1" x14ac:dyDescent="0.55000000000000004">
      <c r="C41" s="285" t="s">
        <v>731</v>
      </c>
      <c r="D41" s="286"/>
      <c r="E41" s="286"/>
      <c r="F41" s="286"/>
      <c r="G41" s="286"/>
      <c r="H41" s="286"/>
      <c r="I41" s="286"/>
      <c r="J41" s="286"/>
      <c r="K41" s="286"/>
      <c r="L41" s="286"/>
      <c r="M41" s="286"/>
      <c r="N41" s="287"/>
      <c r="T41" s="3" t="s">
        <v>93</v>
      </c>
    </row>
    <row r="42" spans="1:46" x14ac:dyDescent="0.55000000000000004">
      <c r="C42" s="61" t="str">
        <f>IF(C41="","***Please complete the above Narratives for this budget category","")</f>
        <v/>
      </c>
      <c r="T42" s="3" t="s">
        <v>95</v>
      </c>
    </row>
    <row r="43" spans="1:46" ht="17.7" thickBot="1" x14ac:dyDescent="0.6">
      <c r="T43" s="3">
        <f>'Chart of Accounts'!I37</f>
        <v>0</v>
      </c>
    </row>
    <row r="44" spans="1:46" ht="18" thickBot="1" x14ac:dyDescent="0.6">
      <c r="C44" s="293" t="s">
        <v>529</v>
      </c>
      <c r="D44" s="294"/>
      <c r="E44" s="294"/>
      <c r="F44" s="294"/>
      <c r="G44" s="294"/>
      <c r="H44" s="294"/>
      <c r="I44" s="294"/>
      <c r="J44" s="294"/>
      <c r="K44" s="294"/>
      <c r="L44" s="294"/>
      <c r="M44" s="294"/>
      <c r="N44" s="295"/>
      <c r="T44" s="3">
        <f>'Chart of Accounts'!I38</f>
        <v>0</v>
      </c>
    </row>
    <row r="45" spans="1:46" ht="17.7" x14ac:dyDescent="0.55000000000000004">
      <c r="C45" s="147" t="s">
        <v>530</v>
      </c>
      <c r="D45" s="148"/>
      <c r="E45" s="148"/>
      <c r="F45" s="148"/>
      <c r="G45" s="148"/>
      <c r="H45" s="148"/>
      <c r="I45" s="148"/>
      <c r="J45" s="148"/>
      <c r="K45" s="148"/>
      <c r="L45" s="148"/>
      <c r="M45" s="148"/>
      <c r="N45" s="149"/>
      <c r="T45" s="3">
        <f>'Chart of Accounts'!I39</f>
        <v>0</v>
      </c>
    </row>
    <row r="46" spans="1:46" ht="18" customHeight="1" x14ac:dyDescent="0.55000000000000004">
      <c r="C46" s="102"/>
      <c r="D46" s="296" t="s">
        <v>534</v>
      </c>
      <c r="E46" s="297"/>
      <c r="F46" s="297"/>
      <c r="G46" s="297"/>
      <c r="H46" s="297"/>
      <c r="I46" s="297"/>
      <c r="J46" s="297"/>
      <c r="K46" s="297"/>
      <c r="L46" s="297"/>
      <c r="M46" s="297"/>
      <c r="N46" s="298"/>
      <c r="T46" s="3">
        <f>'Chart of Accounts'!I40</f>
        <v>0</v>
      </c>
    </row>
    <row r="47" spans="1:46" ht="17.7" x14ac:dyDescent="0.6">
      <c r="C47" s="151" t="s">
        <v>531</v>
      </c>
      <c r="D47" s="152"/>
      <c r="E47" s="152"/>
      <c r="F47" s="152"/>
      <c r="G47" s="152"/>
      <c r="H47" s="152"/>
      <c r="I47" s="152"/>
      <c r="J47" s="152"/>
      <c r="K47" s="152"/>
      <c r="L47" s="152"/>
      <c r="M47" s="152"/>
      <c r="N47" s="153"/>
      <c r="T47" s="3">
        <f>'Chart of Accounts'!I41</f>
        <v>0</v>
      </c>
    </row>
    <row r="48" spans="1:46" ht="60.75" customHeight="1" x14ac:dyDescent="0.55000000000000004">
      <c r="C48" s="102"/>
      <c r="D48" s="299" t="s">
        <v>656</v>
      </c>
      <c r="E48" s="242"/>
      <c r="F48" s="242"/>
      <c r="G48" s="242"/>
      <c r="H48" s="242"/>
      <c r="I48" s="242"/>
      <c r="J48" s="242"/>
      <c r="K48" s="242"/>
      <c r="L48" s="242"/>
      <c r="M48" s="242"/>
      <c r="N48" s="300"/>
      <c r="T48" s="3">
        <f>'Chart of Accounts'!I42</f>
        <v>0</v>
      </c>
    </row>
    <row r="49" spans="3:20" ht="17.7" x14ac:dyDescent="0.6">
      <c r="C49" s="151" t="s">
        <v>540</v>
      </c>
      <c r="D49" s="154"/>
      <c r="E49" s="152"/>
      <c r="F49" s="152"/>
      <c r="G49" s="152"/>
      <c r="H49" s="152"/>
      <c r="I49" s="152"/>
      <c r="J49" s="152"/>
      <c r="K49" s="152"/>
      <c r="L49" s="152"/>
      <c r="M49" s="152"/>
      <c r="N49" s="153"/>
      <c r="T49" s="3">
        <f>'Chart of Accounts'!I43</f>
        <v>0</v>
      </c>
    </row>
    <row r="50" spans="3:20" ht="38.25" customHeight="1" x14ac:dyDescent="0.55000000000000004">
      <c r="C50" s="102"/>
      <c r="D50" s="299" t="s">
        <v>539</v>
      </c>
      <c r="E50" s="242"/>
      <c r="F50" s="242"/>
      <c r="G50" s="242"/>
      <c r="H50" s="242"/>
      <c r="I50" s="242"/>
      <c r="J50" s="242"/>
      <c r="K50" s="242"/>
      <c r="L50" s="242"/>
      <c r="M50" s="242"/>
      <c r="N50" s="300"/>
      <c r="T50" s="3">
        <f>'Chart of Accounts'!I44</f>
        <v>0</v>
      </c>
    </row>
    <row r="51" spans="3:20" ht="15.75" customHeight="1" thickBot="1" x14ac:dyDescent="0.6">
      <c r="C51" s="127"/>
      <c r="D51" s="123"/>
      <c r="E51" s="123"/>
      <c r="F51" s="123"/>
      <c r="G51" s="123"/>
      <c r="H51" s="123"/>
      <c r="I51" s="123"/>
      <c r="J51" s="123"/>
      <c r="K51" s="123"/>
      <c r="L51" s="123"/>
      <c r="M51" s="123"/>
      <c r="N51" s="124"/>
      <c r="T51" s="3">
        <f>'Chart of Accounts'!I45</f>
        <v>0</v>
      </c>
    </row>
    <row r="52" spans="3:20" ht="18" thickBot="1" x14ac:dyDescent="0.6">
      <c r="C52" s="293" t="s">
        <v>517</v>
      </c>
      <c r="D52" s="294"/>
      <c r="E52" s="294"/>
      <c r="F52" s="294"/>
      <c r="G52" s="294"/>
      <c r="H52" s="294"/>
      <c r="I52" s="294"/>
      <c r="J52" s="294"/>
      <c r="K52" s="294"/>
      <c r="L52" s="294"/>
      <c r="M52" s="294"/>
      <c r="N52" s="295"/>
      <c r="T52" s="3">
        <f>'Chart of Accounts'!I46</f>
        <v>0</v>
      </c>
    </row>
    <row r="53" spans="3:20" ht="19.5" customHeight="1" x14ac:dyDescent="0.55000000000000004">
      <c r="C53" s="315" t="s">
        <v>674</v>
      </c>
      <c r="D53" s="316"/>
      <c r="E53" s="316"/>
      <c r="F53" s="316"/>
      <c r="G53" s="316"/>
      <c r="H53" s="316"/>
      <c r="I53" s="316"/>
      <c r="J53" s="316"/>
      <c r="K53" s="316"/>
      <c r="L53" s="316"/>
      <c r="M53" s="316"/>
      <c r="N53" s="317"/>
      <c r="T53" s="3">
        <f>'Chart of Accounts'!I47</f>
        <v>0</v>
      </c>
    </row>
    <row r="54" spans="3:20" ht="19.5" customHeight="1" x14ac:dyDescent="0.55000000000000004">
      <c r="C54" s="55"/>
      <c r="D54" s="299" t="s">
        <v>675</v>
      </c>
      <c r="E54" s="242"/>
      <c r="F54" s="242"/>
      <c r="G54" s="242"/>
      <c r="H54" s="242"/>
      <c r="I54" s="242"/>
      <c r="J54" s="242"/>
      <c r="K54" s="242"/>
      <c r="L54" s="242"/>
      <c r="M54" s="242"/>
      <c r="N54" s="300"/>
      <c r="T54" s="3">
        <f>'Chart of Accounts'!I48</f>
        <v>0</v>
      </c>
    </row>
    <row r="55" spans="3:20" ht="20.25" customHeight="1" x14ac:dyDescent="0.55000000000000004">
      <c r="C55" s="55"/>
      <c r="D55" s="299" t="s">
        <v>677</v>
      </c>
      <c r="E55" s="242"/>
      <c r="F55" s="242"/>
      <c r="G55" s="242"/>
      <c r="H55" s="242"/>
      <c r="I55" s="242"/>
      <c r="J55" s="242"/>
      <c r="K55" s="242"/>
      <c r="L55" s="242"/>
      <c r="M55" s="242"/>
      <c r="N55" s="300"/>
      <c r="T55" s="3">
        <f>'Chart of Accounts'!I49</f>
        <v>0</v>
      </c>
    </row>
    <row r="56" spans="3:20" ht="17.7" x14ac:dyDescent="0.55000000000000004">
      <c r="C56" s="56"/>
      <c r="D56" s="308" t="s">
        <v>676</v>
      </c>
      <c r="E56" s="288"/>
      <c r="F56" s="288"/>
      <c r="G56" s="288"/>
      <c r="H56" s="288"/>
      <c r="I56" s="288"/>
      <c r="J56" s="288"/>
      <c r="K56" s="288"/>
      <c r="L56" s="288"/>
      <c r="M56" s="288"/>
      <c r="N56" s="307"/>
      <c r="T56" s="3">
        <f>'Chart of Accounts'!I50</f>
        <v>0</v>
      </c>
    </row>
    <row r="57" spans="3:20" ht="64.5" customHeight="1" x14ac:dyDescent="0.55000000000000004">
      <c r="C57" s="306" t="s">
        <v>612</v>
      </c>
      <c r="D57" s="288"/>
      <c r="E57" s="288"/>
      <c r="F57" s="288"/>
      <c r="G57" s="288"/>
      <c r="H57" s="288"/>
      <c r="I57" s="288"/>
      <c r="J57" s="288"/>
      <c r="K57" s="288"/>
      <c r="L57" s="288"/>
      <c r="M57" s="288"/>
      <c r="N57" s="307"/>
      <c r="T57" s="3">
        <f>'Chart of Accounts'!I52</f>
        <v>0</v>
      </c>
    </row>
    <row r="58" spans="3:20" ht="40.5" customHeight="1" x14ac:dyDescent="0.55000000000000004">
      <c r="C58" s="327" t="s">
        <v>613</v>
      </c>
      <c r="D58" s="328"/>
      <c r="E58" s="328"/>
      <c r="F58" s="328"/>
      <c r="G58" s="328"/>
      <c r="H58" s="328"/>
      <c r="I58" s="328"/>
      <c r="J58" s="328"/>
      <c r="K58" s="328"/>
      <c r="L58" s="328"/>
      <c r="M58" s="328"/>
      <c r="N58" s="329"/>
    </row>
    <row r="59" spans="3:20" ht="15.75" customHeight="1" x14ac:dyDescent="0.55000000000000004">
      <c r="C59" s="55"/>
      <c r="D59" s="325" t="s">
        <v>614</v>
      </c>
      <c r="E59" s="325"/>
      <c r="F59" s="325"/>
      <c r="G59" s="325"/>
      <c r="H59" s="325"/>
      <c r="I59" s="325"/>
      <c r="J59" s="325"/>
      <c r="K59" s="325"/>
      <c r="L59" s="325"/>
      <c r="M59" s="325"/>
      <c r="N59" s="326"/>
    </row>
    <row r="60" spans="3:20" ht="17.7" x14ac:dyDescent="0.55000000000000004">
      <c r="C60" s="55"/>
      <c r="D60" s="242" t="s">
        <v>615</v>
      </c>
      <c r="E60" s="242"/>
      <c r="F60" s="242"/>
      <c r="G60" s="242"/>
      <c r="H60" s="242"/>
      <c r="I60" s="242"/>
      <c r="J60" s="242"/>
      <c r="K60" s="242"/>
      <c r="L60" s="242"/>
      <c r="M60" s="242"/>
      <c r="N60" s="300"/>
    </row>
    <row r="61" spans="3:20" ht="20.25" customHeight="1" x14ac:dyDescent="0.55000000000000004">
      <c r="C61" s="55"/>
      <c r="D61" s="242" t="s">
        <v>616</v>
      </c>
      <c r="E61" s="242"/>
      <c r="F61" s="242"/>
      <c r="G61" s="242"/>
      <c r="H61" s="242"/>
      <c r="I61" s="242"/>
      <c r="J61" s="242"/>
      <c r="K61" s="242"/>
      <c r="L61" s="242"/>
      <c r="M61" s="242"/>
      <c r="N61" s="300"/>
    </row>
    <row r="62" spans="3:20" ht="19.5" customHeight="1" x14ac:dyDescent="0.55000000000000004">
      <c r="C62" s="55"/>
      <c r="D62" s="242" t="s">
        <v>617</v>
      </c>
      <c r="E62" s="242"/>
      <c r="F62" s="242"/>
      <c r="G62" s="242"/>
      <c r="H62" s="242"/>
      <c r="I62" s="242"/>
      <c r="J62" s="242"/>
      <c r="K62" s="242"/>
      <c r="L62" s="242"/>
      <c r="M62" s="242"/>
      <c r="N62" s="300"/>
    </row>
    <row r="63" spans="3:20" ht="21" customHeight="1" x14ac:dyDescent="0.55000000000000004">
      <c r="C63" s="55"/>
      <c r="D63" s="242" t="s">
        <v>618</v>
      </c>
      <c r="E63" s="242"/>
      <c r="F63" s="242"/>
      <c r="G63" s="242"/>
      <c r="H63" s="242"/>
      <c r="I63" s="242"/>
      <c r="J63" s="242"/>
      <c r="K63" s="242"/>
      <c r="L63" s="242"/>
      <c r="M63" s="242"/>
      <c r="N63" s="300"/>
    </row>
    <row r="64" spans="3:20" ht="17.7" x14ac:dyDescent="0.55000000000000004">
      <c r="C64" s="55"/>
      <c r="D64" s="242" t="s">
        <v>619</v>
      </c>
      <c r="E64" s="242"/>
      <c r="F64" s="242"/>
      <c r="G64" s="242"/>
      <c r="H64" s="242"/>
      <c r="I64" s="242"/>
      <c r="J64" s="242"/>
      <c r="K64" s="242"/>
      <c r="L64" s="242"/>
      <c r="M64" s="242"/>
      <c r="N64" s="300"/>
    </row>
    <row r="65" spans="3:14" ht="39" customHeight="1" x14ac:dyDescent="0.55000000000000004">
      <c r="C65" s="56"/>
      <c r="D65" s="288" t="s">
        <v>620</v>
      </c>
      <c r="E65" s="288"/>
      <c r="F65" s="288"/>
      <c r="G65" s="288"/>
      <c r="H65" s="288"/>
      <c r="I65" s="288"/>
      <c r="J65" s="288"/>
      <c r="K65" s="288"/>
      <c r="L65" s="288"/>
      <c r="M65" s="288"/>
      <c r="N65" s="307"/>
    </row>
    <row r="66" spans="3:14" ht="21" customHeight="1" x14ac:dyDescent="0.55000000000000004">
      <c r="C66" s="327" t="s">
        <v>621</v>
      </c>
      <c r="D66" s="328"/>
      <c r="E66" s="328"/>
      <c r="F66" s="328"/>
      <c r="G66" s="328"/>
      <c r="H66" s="328"/>
      <c r="I66" s="328"/>
      <c r="J66" s="328"/>
      <c r="K66" s="328"/>
      <c r="L66" s="328"/>
      <c r="M66" s="328"/>
      <c r="N66" s="329"/>
    </row>
    <row r="67" spans="3:14" ht="40.5" customHeight="1" x14ac:dyDescent="0.55000000000000004">
      <c r="C67" s="55"/>
      <c r="D67" s="242" t="s">
        <v>622</v>
      </c>
      <c r="E67" s="242"/>
      <c r="F67" s="242"/>
      <c r="G67" s="242"/>
      <c r="H67" s="242"/>
      <c r="I67" s="242"/>
      <c r="J67" s="242"/>
      <c r="K67" s="242"/>
      <c r="L67" s="242"/>
      <c r="M67" s="242"/>
      <c r="N67" s="300"/>
    </row>
    <row r="68" spans="3:14" ht="21" customHeight="1" x14ac:dyDescent="0.55000000000000004">
      <c r="C68" s="55"/>
      <c r="D68" s="242" t="s">
        <v>623</v>
      </c>
      <c r="E68" s="242"/>
      <c r="F68" s="242"/>
      <c r="G68" s="242"/>
      <c r="H68" s="242"/>
      <c r="I68" s="242"/>
      <c r="J68" s="242"/>
      <c r="K68" s="242"/>
      <c r="L68" s="242"/>
      <c r="M68" s="242"/>
      <c r="N68" s="300"/>
    </row>
    <row r="69" spans="3:14" ht="38.25" customHeight="1" x14ac:dyDescent="0.55000000000000004">
      <c r="C69" s="55"/>
      <c r="D69" s="242" t="s">
        <v>624</v>
      </c>
      <c r="E69" s="242"/>
      <c r="F69" s="242"/>
      <c r="G69" s="242"/>
      <c r="H69" s="242"/>
      <c r="I69" s="242"/>
      <c r="J69" s="242"/>
      <c r="K69" s="242"/>
      <c r="L69" s="242"/>
      <c r="M69" s="242"/>
      <c r="N69" s="300"/>
    </row>
    <row r="70" spans="3:14" ht="20.25" customHeight="1" x14ac:dyDescent="0.55000000000000004">
      <c r="C70" s="55"/>
      <c r="D70" s="242" t="s">
        <v>625</v>
      </c>
      <c r="E70" s="242"/>
      <c r="F70" s="242"/>
      <c r="G70" s="242"/>
      <c r="H70" s="242"/>
      <c r="I70" s="242"/>
      <c r="J70" s="242"/>
      <c r="K70" s="242"/>
      <c r="L70" s="242"/>
      <c r="M70" s="242"/>
      <c r="N70" s="300"/>
    </row>
    <row r="71" spans="3:14" ht="21.75" customHeight="1" x14ac:dyDescent="0.55000000000000004">
      <c r="C71" s="55"/>
      <c r="D71" s="242" t="s">
        <v>626</v>
      </c>
      <c r="E71" s="242"/>
      <c r="F71" s="242"/>
      <c r="G71" s="242"/>
      <c r="H71" s="242"/>
      <c r="I71" s="242"/>
      <c r="J71" s="242"/>
      <c r="K71" s="242"/>
      <c r="L71" s="242"/>
      <c r="M71" s="242"/>
      <c r="N71" s="300"/>
    </row>
    <row r="72" spans="3:14" ht="37.5" customHeight="1" x14ac:dyDescent="0.55000000000000004">
      <c r="C72" s="55"/>
      <c r="D72" s="242" t="s">
        <v>627</v>
      </c>
      <c r="E72" s="242"/>
      <c r="F72" s="242"/>
      <c r="G72" s="242"/>
      <c r="H72" s="242"/>
      <c r="I72" s="242"/>
      <c r="J72" s="242"/>
      <c r="K72" s="242"/>
      <c r="L72" s="242"/>
      <c r="M72" s="242"/>
      <c r="N72" s="300"/>
    </row>
    <row r="73" spans="3:14" ht="40.5" customHeight="1" x14ac:dyDescent="0.55000000000000004">
      <c r="C73" s="55"/>
      <c r="D73" s="242" t="s">
        <v>628</v>
      </c>
      <c r="E73" s="242"/>
      <c r="F73" s="242"/>
      <c r="G73" s="242"/>
      <c r="H73" s="242"/>
      <c r="I73" s="242"/>
      <c r="J73" s="242"/>
      <c r="K73" s="242"/>
      <c r="L73" s="242"/>
      <c r="M73" s="242"/>
      <c r="N73" s="300"/>
    </row>
    <row r="74" spans="3:14" ht="17.7" x14ac:dyDescent="0.55000000000000004">
      <c r="C74" s="56"/>
      <c r="D74" s="288" t="s">
        <v>629</v>
      </c>
      <c r="E74" s="288"/>
      <c r="F74" s="288"/>
      <c r="G74" s="288"/>
      <c r="H74" s="288"/>
      <c r="I74" s="288"/>
      <c r="J74" s="288"/>
      <c r="K74" s="288"/>
      <c r="L74" s="288"/>
      <c r="M74" s="288"/>
      <c r="N74" s="307"/>
    </row>
    <row r="75" spans="3:14" ht="42" customHeight="1" x14ac:dyDescent="0.55000000000000004">
      <c r="C75" s="276" t="s">
        <v>605</v>
      </c>
      <c r="D75" s="277"/>
      <c r="E75" s="277"/>
      <c r="F75" s="277"/>
      <c r="G75" s="277"/>
      <c r="H75" s="277"/>
      <c r="I75" s="277"/>
      <c r="J75" s="277"/>
      <c r="K75" s="277"/>
      <c r="L75" s="277"/>
      <c r="M75" s="277"/>
      <c r="N75" s="278"/>
    </row>
    <row r="76" spans="3:14" ht="39.75" customHeight="1" x14ac:dyDescent="0.55000000000000004">
      <c r="C76" s="318" t="s">
        <v>606</v>
      </c>
      <c r="D76" s="304"/>
      <c r="E76" s="304"/>
      <c r="F76" s="304"/>
      <c r="G76" s="304"/>
      <c r="H76" s="304"/>
      <c r="I76" s="304"/>
      <c r="J76" s="304"/>
      <c r="K76" s="304"/>
      <c r="L76" s="304"/>
      <c r="M76" s="304"/>
      <c r="N76" s="305"/>
    </row>
    <row r="77" spans="3:14" ht="76.5" customHeight="1" thickBot="1" x14ac:dyDescent="0.6">
      <c r="C77" s="279" t="s">
        <v>609</v>
      </c>
      <c r="D77" s="280"/>
      <c r="E77" s="280"/>
      <c r="F77" s="280"/>
      <c r="G77" s="280"/>
      <c r="H77" s="280"/>
      <c r="I77" s="280"/>
      <c r="J77" s="280"/>
      <c r="K77" s="280"/>
      <c r="L77" s="280"/>
      <c r="M77" s="280"/>
      <c r="N77" s="281"/>
    </row>
    <row r="84" spans="3:14" x14ac:dyDescent="0.55000000000000004">
      <c r="C84" s="242"/>
      <c r="D84" s="242"/>
      <c r="E84" s="242"/>
      <c r="F84" s="242"/>
      <c r="G84" s="242"/>
      <c r="H84" s="242"/>
      <c r="I84" s="242"/>
      <c r="J84" s="242"/>
      <c r="K84" s="242"/>
      <c r="L84" s="242"/>
      <c r="M84" s="242"/>
      <c r="N84" s="242"/>
    </row>
  </sheetData>
  <sheetProtection algorithmName="SHA-512" hashValue="8kfyaqzgB23ZAS8IsvtMNaCCyAMQ5OSBPaHrkNmlNVdsp3xUB+p3RoZnC++r0UsjN/7q0+sdbcSpRDj2INoSxA==" saltValue="D5vTrFW6G1wMnWLbwBDQBw==" spinCount="100000" sheet="1" objects="1" scenarios="1"/>
  <mergeCells count="34">
    <mergeCell ref="C40:N40"/>
    <mergeCell ref="C53:N53"/>
    <mergeCell ref="D54:N54"/>
    <mergeCell ref="D55:N55"/>
    <mergeCell ref="D56:N56"/>
    <mergeCell ref="D71:N71"/>
    <mergeCell ref="D72:N72"/>
    <mergeCell ref="D73:N73"/>
    <mergeCell ref="C58:N58"/>
    <mergeCell ref="D68:N68"/>
    <mergeCell ref="D69:N69"/>
    <mergeCell ref="C66:N66"/>
    <mergeCell ref="D70:N70"/>
    <mergeCell ref="D62:N62"/>
    <mergeCell ref="D63:N63"/>
    <mergeCell ref="D64:N64"/>
    <mergeCell ref="D65:N65"/>
    <mergeCell ref="D67:N67"/>
    <mergeCell ref="C5:O5"/>
    <mergeCell ref="C84:N84"/>
    <mergeCell ref="C41:N41"/>
    <mergeCell ref="C44:N44"/>
    <mergeCell ref="D46:N46"/>
    <mergeCell ref="D48:N48"/>
    <mergeCell ref="D50:N50"/>
    <mergeCell ref="C52:N52"/>
    <mergeCell ref="C75:N75"/>
    <mergeCell ref="C77:N77"/>
    <mergeCell ref="C76:N76"/>
    <mergeCell ref="D74:N74"/>
    <mergeCell ref="D59:N59"/>
    <mergeCell ref="D60:N60"/>
    <mergeCell ref="D61:N61"/>
    <mergeCell ref="C57:N57"/>
  </mergeCells>
  <phoneticPr fontId="3" type="noConversion"/>
  <conditionalFormatting sqref="C41:N41">
    <cfRule type="cellIs" dxfId="13" priority="2" operator="equal">
      <formula>""</formula>
    </cfRule>
  </conditionalFormatting>
  <conditionalFormatting sqref="O36">
    <cfRule type="cellIs" dxfId="12" priority="1" operator="lessThan">
      <formula>0</formula>
    </cfRule>
  </conditionalFormatting>
  <dataValidations count="2">
    <dataValidation type="decimal" operator="greaterThanOrEqual" allowBlank="1" showInputMessage="1" showErrorMessage="1" sqref="C9:N17 C21:N33" xr:uid="{00000000-0002-0000-0400-000001000000}">
      <formula1>0</formula1>
    </dataValidation>
    <dataValidation type="list" allowBlank="1" showInputMessage="1" showErrorMessage="1" sqref="A31:A33" xr:uid="{00000000-0002-0000-0400-000000000000}">
      <formula1>$U$10:$U$39</formula1>
    </dataValidation>
  </dataValidations>
  <pageMargins left="0.75" right="0.75" top="1" bottom="1" header="0.5" footer="0.5"/>
  <pageSetup scale="4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26"/>
  <sheetViews>
    <sheetView zoomScale="55" zoomScaleNormal="55" workbookViewId="0">
      <pane xSplit="2" ySplit="6" topLeftCell="C14" activePane="bottomRight" state="frozen"/>
      <selection activeCell="B1" sqref="B1"/>
      <selection pane="topRight" activeCell="B1" sqref="B1"/>
      <selection pane="bottomLeft" activeCell="B1" sqref="B1"/>
      <selection pane="bottomRight" activeCell="C17" sqref="C17:N17"/>
    </sheetView>
  </sheetViews>
  <sheetFormatPr defaultColWidth="9.1640625" defaultRowHeight="17.399999999999999" x14ac:dyDescent="0.55000000000000004"/>
  <cols>
    <col min="1" max="1" width="11.1640625" style="3" customWidth="1"/>
    <col min="2" max="2" width="57.83203125" style="3" customWidth="1"/>
    <col min="3" max="15" width="18.1640625" style="3" customWidth="1"/>
    <col min="16" max="19" width="9.1640625" style="3"/>
    <col min="20" max="26" width="0" style="3" hidden="1" customWidth="1"/>
    <col min="27" max="27" width="10.83203125" style="3" hidden="1" customWidth="1"/>
    <col min="28" max="28" width="9.44140625" style="3" hidden="1" customWidth="1"/>
    <col min="29" max="29" width="14.83203125" style="3" hidden="1" customWidth="1"/>
    <col min="30" max="31" width="11.27734375" style="3" hidden="1" customWidth="1"/>
    <col min="32" max="32" width="12.27734375" style="3" hidden="1" customWidth="1"/>
    <col min="33" max="33" width="5.1640625" style="3" hidden="1" customWidth="1"/>
    <col min="34" max="34" width="17" style="3" hidden="1" customWidth="1"/>
    <col min="35" max="35" width="19.71875" style="3" hidden="1" customWidth="1"/>
    <col min="36" max="44" width="10" style="3" hidden="1" customWidth="1"/>
    <col min="45" max="47" width="11" style="3" hidden="1" customWidth="1"/>
    <col min="48" max="16384" width="9.1640625" style="3"/>
  </cols>
  <sheetData>
    <row r="1" spans="1:47" ht="17.7" x14ac:dyDescent="0.6">
      <c r="A1" s="60"/>
      <c r="G1" s="65" t="s">
        <v>0</v>
      </c>
      <c r="N1" s="66" t="s">
        <v>2</v>
      </c>
      <c r="O1" s="66">
        <f>Summary!B1</f>
        <v>35</v>
      </c>
    </row>
    <row r="2" spans="1:47" ht="17.7" x14ac:dyDescent="0.6">
      <c r="A2" s="60"/>
      <c r="G2" s="65" t="s">
        <v>1</v>
      </c>
    </row>
    <row r="3" spans="1:47" ht="17.7" x14ac:dyDescent="0.6">
      <c r="G3" s="65" t="str">
        <f>Fundraising!G3</f>
        <v>2025-2026</v>
      </c>
    </row>
    <row r="4" spans="1:47" ht="10.5" customHeight="1" thickBot="1" x14ac:dyDescent="0.65">
      <c r="G4" s="65"/>
    </row>
    <row r="5" spans="1:47" ht="18" thickBot="1" x14ac:dyDescent="0.65">
      <c r="A5" s="60"/>
      <c r="C5" s="273" t="str">
        <f>Summary!B2</f>
        <v>USD</v>
      </c>
      <c r="D5" s="274"/>
      <c r="E5" s="274"/>
      <c r="F5" s="274"/>
      <c r="G5" s="274"/>
      <c r="H5" s="274"/>
      <c r="I5" s="274"/>
      <c r="J5" s="274"/>
      <c r="K5" s="274"/>
      <c r="L5" s="274"/>
      <c r="M5" s="274"/>
      <c r="N5" s="274"/>
      <c r="O5" s="275"/>
    </row>
    <row r="6" spans="1:47" ht="66.599999999999994" x14ac:dyDescent="1.35">
      <c r="A6" s="67" t="s">
        <v>10</v>
      </c>
      <c r="B6" s="68" t="s">
        <v>3</v>
      </c>
      <c r="C6" s="69">
        <f>Summary!B6</f>
        <v>45869</v>
      </c>
      <c r="D6" s="69">
        <f>Summary!C6</f>
        <v>45900</v>
      </c>
      <c r="E6" s="69">
        <f>Summary!D6</f>
        <v>45930</v>
      </c>
      <c r="F6" s="69">
        <f>Summary!E6</f>
        <v>45961</v>
      </c>
      <c r="G6" s="69">
        <f>Summary!F6</f>
        <v>45991</v>
      </c>
      <c r="H6" s="69">
        <f>Summary!G6</f>
        <v>46022</v>
      </c>
      <c r="I6" s="69">
        <f>Summary!H6</f>
        <v>46053</v>
      </c>
      <c r="J6" s="69">
        <f>Summary!I6</f>
        <v>46081</v>
      </c>
      <c r="K6" s="69">
        <f>Summary!J6</f>
        <v>46112</v>
      </c>
      <c r="L6" s="69">
        <f>Summary!K6</f>
        <v>46142</v>
      </c>
      <c r="M6" s="69">
        <f>Summary!L6</f>
        <v>46173</v>
      </c>
      <c r="N6" s="69">
        <f>Summary!M6</f>
        <v>46203</v>
      </c>
      <c r="O6" s="69" t="s">
        <v>4</v>
      </c>
      <c r="AA6" s="164" t="s">
        <v>137</v>
      </c>
      <c r="AB6" s="164" t="s">
        <v>138</v>
      </c>
      <c r="AC6" s="164" t="s">
        <v>151</v>
      </c>
      <c r="AD6" s="164" t="s">
        <v>152</v>
      </c>
      <c r="AE6" s="164" t="s">
        <v>154</v>
      </c>
      <c r="AF6" s="164" t="s">
        <v>153</v>
      </c>
      <c r="AG6" s="164" t="s">
        <v>154</v>
      </c>
      <c r="AH6" s="164" t="s">
        <v>155</v>
      </c>
      <c r="AI6" s="164" t="s">
        <v>156</v>
      </c>
      <c r="AJ6" s="164" t="s">
        <v>139</v>
      </c>
      <c r="AK6" s="164" t="s">
        <v>140</v>
      </c>
      <c r="AL6" s="164" t="s">
        <v>141</v>
      </c>
      <c r="AM6" s="164" t="s">
        <v>142</v>
      </c>
      <c r="AN6" s="164" t="s">
        <v>143</v>
      </c>
      <c r="AO6" s="164" t="s">
        <v>144</v>
      </c>
      <c r="AP6" s="164" t="s">
        <v>145</v>
      </c>
      <c r="AQ6" s="164" t="s">
        <v>146</v>
      </c>
      <c r="AR6" s="164" t="s">
        <v>147</v>
      </c>
      <c r="AS6" s="164" t="s">
        <v>148</v>
      </c>
      <c r="AT6" s="164" t="s">
        <v>149</v>
      </c>
      <c r="AU6" s="164" t="s">
        <v>150</v>
      </c>
    </row>
    <row r="7" spans="1:47" ht="17.7" x14ac:dyDescent="0.6">
      <c r="A7" s="74"/>
      <c r="D7" s="75"/>
      <c r="E7" s="75"/>
      <c r="F7" s="75"/>
      <c r="G7" s="75"/>
      <c r="H7" s="75"/>
      <c r="I7" s="75"/>
      <c r="J7" s="75"/>
      <c r="K7" s="75"/>
      <c r="L7" s="75"/>
      <c r="M7" s="75"/>
      <c r="N7" s="75"/>
      <c r="O7" s="75"/>
      <c r="P7" s="75"/>
      <c r="Q7" s="75"/>
      <c r="AB7" s="165"/>
    </row>
    <row r="8" spans="1:47" x14ac:dyDescent="0.55000000000000004">
      <c r="A8" s="3">
        <v>6045</v>
      </c>
      <c r="B8" s="3" t="s">
        <v>7</v>
      </c>
      <c r="C8" s="76"/>
      <c r="D8" s="76"/>
      <c r="E8" s="76"/>
      <c r="F8" s="76"/>
      <c r="G8" s="76"/>
      <c r="H8" s="76"/>
      <c r="I8" s="76"/>
      <c r="J8" s="76"/>
      <c r="K8" s="76"/>
      <c r="L8" s="76"/>
      <c r="M8" s="76"/>
      <c r="N8" s="76"/>
      <c r="O8" s="77">
        <f>SUM(C8:N8)</f>
        <v>0</v>
      </c>
      <c r="AA8" s="3" t="s">
        <v>170</v>
      </c>
      <c r="AB8" s="3" t="str">
        <f>IF(A8="","",A8&amp;"-000000")</f>
        <v>6045-000000</v>
      </c>
      <c r="AC8" s="3">
        <v>400</v>
      </c>
      <c r="AD8" s="3" t="str">
        <f>IF(LEN($O$1)=3,$O$1,IF(LEN($O$1)=2,0&amp;$O$1,IF(LEN($O$1)=1,0&amp;0&amp;$O$1,"ERROR")))</f>
        <v>035</v>
      </c>
      <c r="AH8" s="3">
        <v>110</v>
      </c>
      <c r="AI8" s="3" t="str">
        <f>Summary!$B$2</f>
        <v>USD</v>
      </c>
      <c r="AJ8" s="3">
        <f>IF(C8="",0,C8)</f>
        <v>0</v>
      </c>
      <c r="AK8" s="3">
        <f t="shared" ref="AK8:AU8" si="0">IF(D8="",0,D8)</f>
        <v>0</v>
      </c>
      <c r="AL8" s="3">
        <f t="shared" si="0"/>
        <v>0</v>
      </c>
      <c r="AM8" s="3">
        <f t="shared" si="0"/>
        <v>0</v>
      </c>
      <c r="AN8" s="3">
        <f t="shared" si="0"/>
        <v>0</v>
      </c>
      <c r="AO8" s="3">
        <f t="shared" si="0"/>
        <v>0</v>
      </c>
      <c r="AP8" s="3">
        <f t="shared" si="0"/>
        <v>0</v>
      </c>
      <c r="AQ8" s="3">
        <f t="shared" si="0"/>
        <v>0</v>
      </c>
      <c r="AR8" s="3">
        <f t="shared" si="0"/>
        <v>0</v>
      </c>
      <c r="AS8" s="3">
        <f t="shared" si="0"/>
        <v>0</v>
      </c>
      <c r="AT8" s="3">
        <f t="shared" si="0"/>
        <v>0</v>
      </c>
      <c r="AU8" s="3">
        <f t="shared" si="0"/>
        <v>0</v>
      </c>
    </row>
    <row r="9" spans="1:47" ht="17.7" x14ac:dyDescent="0.6">
      <c r="A9" s="65"/>
      <c r="C9" s="75"/>
      <c r="D9" s="75"/>
      <c r="E9" s="75"/>
      <c r="F9" s="75"/>
      <c r="G9" s="75"/>
      <c r="H9" s="75"/>
      <c r="I9" s="75"/>
      <c r="J9" s="75"/>
      <c r="K9" s="75"/>
      <c r="L9" s="75"/>
      <c r="M9" s="75"/>
      <c r="N9" s="75"/>
      <c r="O9" s="75"/>
    </row>
    <row r="10" spans="1:47" x14ac:dyDescent="0.55000000000000004">
      <c r="A10" s="3">
        <v>7002</v>
      </c>
      <c r="B10" s="3" t="s">
        <v>28</v>
      </c>
      <c r="C10" s="76"/>
      <c r="D10" s="76"/>
      <c r="E10" s="76"/>
      <c r="F10" s="76"/>
      <c r="G10" s="76"/>
      <c r="H10" s="76"/>
      <c r="I10" s="76"/>
      <c r="J10" s="76"/>
      <c r="K10" s="76"/>
      <c r="L10" s="76"/>
      <c r="M10" s="76"/>
      <c r="N10" s="76"/>
      <c r="O10" s="77">
        <f>SUM(C10:N10)</f>
        <v>0</v>
      </c>
      <c r="AA10" s="3" t="s">
        <v>170</v>
      </c>
      <c r="AB10" s="3" t="str">
        <f>IF(A10="","",A10&amp;"-000000")</f>
        <v>7002-000000</v>
      </c>
      <c r="AC10" s="3">
        <v>400</v>
      </c>
      <c r="AD10" s="3" t="str">
        <f>IF(LEN($O$1)=3,$O$1,IF(LEN($O$1)=2,0&amp;$O$1,IF(LEN($O$1)=1,0&amp;0&amp;$O$1,"ERROR")))</f>
        <v>035</v>
      </c>
      <c r="AH10" s="3">
        <v>110</v>
      </c>
      <c r="AI10" s="3" t="str">
        <f>Summary!$B$2</f>
        <v>USD</v>
      </c>
      <c r="AJ10" s="3">
        <f t="shared" ref="AJ10:AU10" si="1">IF(C10="",0,C10)</f>
        <v>0</v>
      </c>
      <c r="AK10" s="3">
        <f t="shared" si="1"/>
        <v>0</v>
      </c>
      <c r="AL10" s="3">
        <f t="shared" si="1"/>
        <v>0</v>
      </c>
      <c r="AM10" s="3">
        <f t="shared" si="1"/>
        <v>0</v>
      </c>
      <c r="AN10" s="3">
        <f t="shared" si="1"/>
        <v>0</v>
      </c>
      <c r="AO10" s="3">
        <f t="shared" si="1"/>
        <v>0</v>
      </c>
      <c r="AP10" s="3">
        <f t="shared" si="1"/>
        <v>0</v>
      </c>
      <c r="AQ10" s="3">
        <f t="shared" si="1"/>
        <v>0</v>
      </c>
      <c r="AR10" s="3">
        <f t="shared" si="1"/>
        <v>0</v>
      </c>
      <c r="AS10" s="3">
        <f t="shared" si="1"/>
        <v>0</v>
      </c>
      <c r="AT10" s="3">
        <f t="shared" si="1"/>
        <v>0</v>
      </c>
      <c r="AU10" s="3">
        <f t="shared" si="1"/>
        <v>0</v>
      </c>
    </row>
    <row r="11" spans="1:47" ht="17.7" x14ac:dyDescent="0.6">
      <c r="C11" s="78"/>
      <c r="D11" s="78"/>
      <c r="E11" s="78"/>
      <c r="F11" s="78"/>
      <c r="G11" s="78"/>
      <c r="H11" s="78"/>
      <c r="I11" s="78"/>
      <c r="J11" s="78"/>
      <c r="K11" s="78"/>
      <c r="L11" s="78"/>
      <c r="M11" s="78"/>
      <c r="N11" s="78"/>
      <c r="O11" s="78"/>
    </row>
    <row r="12" spans="1:47" ht="18" thickBot="1" x14ac:dyDescent="0.65">
      <c r="A12" s="3" t="s">
        <v>122</v>
      </c>
      <c r="C12" s="79">
        <f>C8-C10</f>
        <v>0</v>
      </c>
      <c r="D12" s="79">
        <f t="shared" ref="D12:O12" si="2">D8-D10</f>
        <v>0</v>
      </c>
      <c r="E12" s="79">
        <f t="shared" si="2"/>
        <v>0</v>
      </c>
      <c r="F12" s="79">
        <f t="shared" si="2"/>
        <v>0</v>
      </c>
      <c r="G12" s="79">
        <f t="shared" si="2"/>
        <v>0</v>
      </c>
      <c r="H12" s="79">
        <f t="shared" si="2"/>
        <v>0</v>
      </c>
      <c r="I12" s="79">
        <f t="shared" si="2"/>
        <v>0</v>
      </c>
      <c r="J12" s="79">
        <f t="shared" si="2"/>
        <v>0</v>
      </c>
      <c r="K12" s="79">
        <f t="shared" si="2"/>
        <v>0</v>
      </c>
      <c r="L12" s="79">
        <f t="shared" si="2"/>
        <v>0</v>
      </c>
      <c r="M12" s="79">
        <f t="shared" si="2"/>
        <v>0</v>
      </c>
      <c r="N12" s="79">
        <f t="shared" si="2"/>
        <v>0</v>
      </c>
      <c r="O12" s="79">
        <f t="shared" si="2"/>
        <v>0</v>
      </c>
    </row>
    <row r="13" spans="1:47" ht="17.7" thickTop="1" x14ac:dyDescent="0.55000000000000004">
      <c r="N13" s="61" t="str">
        <f>IF(O12&lt;0,"***This category should not operate at a loss ","")</f>
        <v/>
      </c>
    </row>
    <row r="15" spans="1:47" ht="17.7" x14ac:dyDescent="0.6">
      <c r="C15" s="60" t="s">
        <v>522</v>
      </c>
      <c r="N15" s="61"/>
    </row>
    <row r="16" spans="1:47" ht="57" customHeight="1" x14ac:dyDescent="0.55000000000000004">
      <c r="C16" s="288" t="s">
        <v>678</v>
      </c>
      <c r="D16" s="289"/>
      <c r="E16" s="289"/>
      <c r="F16" s="289"/>
      <c r="G16" s="289"/>
      <c r="H16" s="289"/>
      <c r="I16" s="289"/>
      <c r="J16" s="289"/>
      <c r="K16" s="289"/>
      <c r="L16" s="289"/>
      <c r="M16" s="289"/>
      <c r="N16" s="289"/>
    </row>
    <row r="17" spans="3:14" ht="213.75" customHeight="1" x14ac:dyDescent="0.55000000000000004">
      <c r="C17" s="285" t="s">
        <v>732</v>
      </c>
      <c r="D17" s="286"/>
      <c r="E17" s="286"/>
      <c r="F17" s="286"/>
      <c r="G17" s="286"/>
      <c r="H17" s="286"/>
      <c r="I17" s="286"/>
      <c r="J17" s="286"/>
      <c r="K17" s="286"/>
      <c r="L17" s="286"/>
      <c r="M17" s="286"/>
      <c r="N17" s="287"/>
    </row>
    <row r="18" spans="3:14" x14ac:dyDescent="0.55000000000000004">
      <c r="C18" s="61" t="str">
        <f>IF(C17="","***Please complete the above Narratives for this budget category","")</f>
        <v/>
      </c>
    </row>
    <row r="19" spans="3:14" ht="17.7" thickBot="1" x14ac:dyDescent="0.6"/>
    <row r="20" spans="3:14" ht="18" thickBot="1" x14ac:dyDescent="0.6">
      <c r="C20" s="293" t="s">
        <v>529</v>
      </c>
      <c r="D20" s="294"/>
      <c r="E20" s="294"/>
      <c r="F20" s="294"/>
      <c r="G20" s="294"/>
      <c r="H20" s="294"/>
      <c r="I20" s="294"/>
      <c r="J20" s="294"/>
      <c r="K20" s="294"/>
      <c r="L20" s="294"/>
      <c r="M20" s="294"/>
      <c r="N20" s="295"/>
    </row>
    <row r="21" spans="3:14" ht="45" customHeight="1" thickBot="1" x14ac:dyDescent="0.6">
      <c r="C21" s="330" t="s">
        <v>544</v>
      </c>
      <c r="D21" s="331"/>
      <c r="E21" s="331"/>
      <c r="F21" s="331"/>
      <c r="G21" s="331"/>
      <c r="H21" s="331"/>
      <c r="I21" s="331"/>
      <c r="J21" s="331"/>
      <c r="K21" s="331"/>
      <c r="L21" s="331"/>
      <c r="M21" s="331"/>
      <c r="N21" s="332"/>
    </row>
    <row r="22" spans="3:14" ht="18" thickBot="1" x14ac:dyDescent="0.6">
      <c r="C22" s="293" t="s">
        <v>517</v>
      </c>
      <c r="D22" s="294"/>
      <c r="E22" s="294"/>
      <c r="F22" s="294"/>
      <c r="G22" s="294"/>
      <c r="H22" s="294"/>
      <c r="I22" s="294"/>
      <c r="J22" s="294"/>
      <c r="K22" s="294"/>
      <c r="L22" s="294"/>
      <c r="M22" s="294"/>
      <c r="N22" s="295"/>
    </row>
    <row r="23" spans="3:14" ht="18" customHeight="1" x14ac:dyDescent="0.55000000000000004">
      <c r="C23" s="315" t="s">
        <v>674</v>
      </c>
      <c r="D23" s="316"/>
      <c r="E23" s="316"/>
      <c r="F23" s="316"/>
      <c r="G23" s="316"/>
      <c r="H23" s="316"/>
      <c r="I23" s="316"/>
      <c r="J23" s="316"/>
      <c r="K23" s="316"/>
      <c r="L23" s="316"/>
      <c r="M23" s="316"/>
      <c r="N23" s="317"/>
    </row>
    <row r="24" spans="3:14" ht="17.7" x14ac:dyDescent="0.55000000000000004">
      <c r="C24" s="55"/>
      <c r="D24" s="299" t="s">
        <v>675</v>
      </c>
      <c r="E24" s="242"/>
      <c r="F24" s="242"/>
      <c r="G24" s="242"/>
      <c r="H24" s="242"/>
      <c r="I24" s="242"/>
      <c r="J24" s="242"/>
      <c r="K24" s="242"/>
      <c r="L24" s="242"/>
      <c r="M24" s="242"/>
      <c r="N24" s="300"/>
    </row>
    <row r="25" spans="3:14" ht="17.7" x14ac:dyDescent="0.55000000000000004">
      <c r="C25" s="55"/>
      <c r="D25" s="299" t="s">
        <v>677</v>
      </c>
      <c r="E25" s="242"/>
      <c r="F25" s="242"/>
      <c r="G25" s="242"/>
      <c r="H25" s="242"/>
      <c r="I25" s="242"/>
      <c r="J25" s="242"/>
      <c r="K25" s="242"/>
      <c r="L25" s="242"/>
      <c r="M25" s="242"/>
      <c r="N25" s="300"/>
    </row>
    <row r="26" spans="3:14" ht="17.7" x14ac:dyDescent="0.55000000000000004">
      <c r="C26" s="56"/>
      <c r="D26" s="308" t="s">
        <v>676</v>
      </c>
      <c r="E26" s="288"/>
      <c r="F26" s="288"/>
      <c r="G26" s="288"/>
      <c r="H26" s="288"/>
      <c r="I26" s="288"/>
      <c r="J26" s="288"/>
      <c r="K26" s="288"/>
      <c r="L26" s="288"/>
      <c r="M26" s="288"/>
      <c r="N26" s="307"/>
    </row>
  </sheetData>
  <sheetProtection algorithmName="SHA-512" hashValue="Qola/75JBf9Ob4dWZWXP91UgjRI6eu74uZFRy2KwU+x+JECdl7oiZ/qnoPNeiD28DJvJOz7OyZ5iPdp6ozH41g==" saltValue="wDF33HHeCqIpaITNJlXEBA==" spinCount="100000" sheet="1" objects="1" scenarios="1"/>
  <protectedRanges>
    <protectedRange sqref="C10:N10" name="Range1_1"/>
    <protectedRange sqref="C8:N8" name="Range1_1_1"/>
  </protectedRanges>
  <mergeCells count="10">
    <mergeCell ref="D24:N24"/>
    <mergeCell ref="D25:N25"/>
    <mergeCell ref="D26:N26"/>
    <mergeCell ref="C5:O5"/>
    <mergeCell ref="C22:N22"/>
    <mergeCell ref="C23:N23"/>
    <mergeCell ref="C17:N17"/>
    <mergeCell ref="C20:N20"/>
    <mergeCell ref="C21:N21"/>
    <mergeCell ref="C16:N16"/>
  </mergeCells>
  <phoneticPr fontId="3" type="noConversion"/>
  <conditionalFormatting sqref="C17:N17">
    <cfRule type="cellIs" dxfId="11" priority="2" operator="equal">
      <formula>""</formula>
    </cfRule>
  </conditionalFormatting>
  <conditionalFormatting sqref="O12">
    <cfRule type="cellIs" dxfId="10" priority="1" operator="lessThan">
      <formula>0</formula>
    </cfRule>
  </conditionalFormatting>
  <dataValidations count="1">
    <dataValidation type="decimal" operator="greaterThanOrEqual" allowBlank="1" showInputMessage="1" showErrorMessage="1" sqref="C10:N10 C8:N8" xr:uid="{00000000-0002-0000-0500-000000000000}">
      <formula1>0</formula1>
    </dataValidation>
  </dataValidations>
  <pageMargins left="0.75" right="0.75" top="1" bottom="1" header="0.5" footer="0.5"/>
  <pageSetup scale="4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16</vt:i4>
      </vt:variant>
    </vt:vector>
  </HeadingPairs>
  <TitlesOfParts>
    <vt:vector size="38" baseType="lpstr">
      <vt:lpstr>Instructions</vt:lpstr>
      <vt:lpstr>Summary</vt:lpstr>
      <vt:lpstr>Narratives (Locked)</vt:lpstr>
      <vt:lpstr>Membership Dues Allocation </vt:lpstr>
      <vt:lpstr>TI Allocation</vt:lpstr>
      <vt:lpstr>Conferences</vt:lpstr>
      <vt:lpstr>Oct-Nov Event</vt:lpstr>
      <vt:lpstr>Fundraising</vt:lpstr>
      <vt:lpstr>District Store</vt:lpstr>
      <vt:lpstr>Education and Training</vt:lpstr>
      <vt:lpstr>Marketing Outside Toastmasters</vt:lpstr>
      <vt:lpstr>Club Growth</vt:lpstr>
      <vt:lpstr>Public Relations</vt:lpstr>
      <vt:lpstr>Administration</vt:lpstr>
      <vt:lpstr>Recognition</vt:lpstr>
      <vt:lpstr>Speech Contest</vt:lpstr>
      <vt:lpstr>Travel</vt:lpstr>
      <vt:lpstr>Food and Meals</vt:lpstr>
      <vt:lpstr>Lodging</vt:lpstr>
      <vt:lpstr>Chart of Accounts</vt:lpstr>
      <vt:lpstr>Upload Sheet Pull</vt:lpstr>
      <vt:lpstr>Upload Template</vt:lpstr>
      <vt:lpstr>Administration!Print_Area</vt:lpstr>
      <vt:lpstr>Conferences!Print_Area</vt:lpstr>
      <vt:lpstr>'District Store'!Print_Area</vt:lpstr>
      <vt:lpstr>'Education and Training'!Print_Area</vt:lpstr>
      <vt:lpstr>Fundraising!Print_Area</vt:lpstr>
      <vt:lpstr>Instructions!Print_Area</vt:lpstr>
      <vt:lpstr>'Marketing Outside Toastmasters'!Print_Area</vt:lpstr>
      <vt:lpstr>'Membership Dues Allocation '!Print_Area</vt:lpstr>
      <vt:lpstr>'Narratives (Locked)'!Print_Area</vt:lpstr>
      <vt:lpstr>'Oct-Nov Event'!Print_Area</vt:lpstr>
      <vt:lpstr>'Public Relations'!Print_Area</vt:lpstr>
      <vt:lpstr>'Speech Contest'!Print_Area</vt:lpstr>
      <vt:lpstr>Summary!Print_Area</vt:lpstr>
      <vt:lpstr>Travel!Print_Area</vt:lpstr>
      <vt:lpstr>'Narratives (Locked)'!Print_Titles</vt:lpstr>
      <vt:lpstr>Travel!Print_Titles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jbond</dc:creator>
  <cp:lastModifiedBy>Lori Geddes</cp:lastModifiedBy>
  <cp:lastPrinted>2025-06-23T20:52:24Z</cp:lastPrinted>
  <dcterms:created xsi:type="dcterms:W3CDTF">2011-05-26T16:59:18Z</dcterms:created>
  <dcterms:modified xsi:type="dcterms:W3CDTF">2025-09-16T01:09:41Z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df1db-9955-4087-a541-42c2f5a9332e_Enabled">
    <vt:lpwstr>true</vt:lpwstr>
  </property>
  <property fmtid="{D5CDD505-2E9C-101B-9397-08002B2CF9AE}" pid="3" name="MSIP_Label_320df1db-9955-4087-a541-42c2f5a9332e_SetDate">
    <vt:lpwstr>2025-09-03T19:41:11Z</vt:lpwstr>
  </property>
  <property fmtid="{D5CDD505-2E9C-101B-9397-08002B2CF9AE}" pid="4" name="MSIP_Label_320df1db-9955-4087-a541-42c2f5a9332e_Method">
    <vt:lpwstr>Standard</vt:lpwstr>
  </property>
  <property fmtid="{D5CDD505-2E9C-101B-9397-08002B2CF9AE}" pid="5" name="MSIP_Label_320df1db-9955-4087-a541-42c2f5a9332e_Name">
    <vt:lpwstr>Confidential Information</vt:lpwstr>
  </property>
  <property fmtid="{D5CDD505-2E9C-101B-9397-08002B2CF9AE}" pid="6" name="MSIP_Label_320df1db-9955-4087-a541-42c2f5a9332e_SiteId">
    <vt:lpwstr>eef95730-77bf-4663-a55d-1ddff9335b5b</vt:lpwstr>
  </property>
  <property fmtid="{D5CDD505-2E9C-101B-9397-08002B2CF9AE}" pid="7" name="MSIP_Label_320df1db-9955-4087-a541-42c2f5a9332e_ActionId">
    <vt:lpwstr>0b6aa5e3-efab-4df0-a81d-2d94671eae40</vt:lpwstr>
  </property>
  <property fmtid="{D5CDD505-2E9C-101B-9397-08002B2CF9AE}" pid="8" name="MSIP_Label_320df1db-9955-4087-a541-42c2f5a9332e_ContentBits">
    <vt:lpwstr>0</vt:lpwstr>
  </property>
  <property fmtid="{D5CDD505-2E9C-101B-9397-08002B2CF9AE}" pid="9" name="MSIP_Label_320df1db-9955-4087-a541-42c2f5a9332e_Tag">
    <vt:lpwstr>10, 3, 0, 1</vt:lpwstr>
  </property>
</Properties>
</file>