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2007613\Box Sync\toastmasters-JimK\D35\2021 Alignment\"/>
    </mc:Choice>
  </mc:AlternateContent>
  <xr:revisionPtr revIDLastSave="0" documentId="13_ncr:1_{8F0B66CA-D775-4970-BF86-018B9F47C5F1}" xr6:coauthVersionLast="46" xr6:coauthVersionMax="46" xr10:uidLastSave="{00000000-0000-0000-0000-000000000000}"/>
  <bookViews>
    <workbookView xWindow="390" yWindow="-16170" windowWidth="19605" windowHeight="14940" tabRatio="748" firstSheet="1" activeTab="5" xr2:uid="{00000000-000D-0000-FFFF-FFFF00000000}"/>
  </bookViews>
  <sheets>
    <sheet name="Area-Division Analysis-Before" sheetId="2" r:id="rId1"/>
    <sheet name="Before Alignment" sheetId="1" r:id="rId2"/>
    <sheet name="Area-Division Analysis-After" sheetId="5" r:id="rId3"/>
    <sheet name="Clubs-After Alignment" sheetId="3" r:id="rId4"/>
    <sheet name="Reviewed by" sheetId="6" state="hidden" r:id="rId5"/>
    <sheet name="Club status data of 20210505" sheetId="4" r:id="rId6"/>
  </sheets>
  <definedNames>
    <definedName name="_xlnm._FilterDatabase" localSheetId="0" hidden="1">'Area-Division Analysis-Before'!$A$1:$F$28</definedName>
    <definedName name="_xlnm._FilterDatabase" localSheetId="1" hidden="1">'Before Alignment'!$A$1:$K$117</definedName>
    <definedName name="_xlnm._FilterDatabase" localSheetId="5" hidden="1">'Club status data of 20210505'!$A$1:$X$118</definedName>
    <definedName name="_xlnm._FilterDatabase" localSheetId="3" hidden="1">'Clubs-After Alignment'!$A$1:$J$117</definedName>
    <definedName name="_xlnm.Extract" localSheetId="0">'Area-Division Analysis-Before'!$C$1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" l="1"/>
  <c r="H24" i="3"/>
  <c r="C24" i="3"/>
  <c r="F61" i="3"/>
  <c r="H61" i="3"/>
  <c r="C61" i="3"/>
  <c r="F36" i="3"/>
  <c r="H36" i="3"/>
  <c r="C36" i="3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2" i="4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" i="5"/>
  <c r="M3" i="5"/>
  <c r="L3" i="5"/>
  <c r="K3" i="5"/>
  <c r="J3" i="5"/>
  <c r="I3" i="5"/>
  <c r="H3" i="5"/>
  <c r="G3" i="5"/>
  <c r="D25" i="5"/>
  <c r="D24" i="5"/>
  <c r="D23" i="5"/>
  <c r="D22" i="5"/>
  <c r="D21" i="5"/>
  <c r="D20" i="5"/>
  <c r="D19" i="5"/>
  <c r="D18" i="5"/>
  <c r="D17" i="5"/>
  <c r="D16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2" i="1"/>
  <c r="F72" i="3"/>
  <c r="C72" i="3"/>
  <c r="E86" i="1" s="1"/>
  <c r="F66" i="3"/>
  <c r="C66" i="3"/>
  <c r="E65" i="1" s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30" i="3"/>
  <c r="H21" i="3"/>
  <c r="H22" i="3"/>
  <c r="H23" i="3"/>
  <c r="H26" i="3"/>
  <c r="H27" i="3"/>
  <c r="H28" i="3"/>
  <c r="H29" i="3"/>
  <c r="H25" i="3"/>
  <c r="H31" i="3"/>
  <c r="H32" i="3"/>
  <c r="H33" i="3"/>
  <c r="H34" i="3"/>
  <c r="H35" i="3"/>
  <c r="H37" i="3"/>
  <c r="H38" i="3"/>
  <c r="H39" i="3"/>
  <c r="H40" i="3"/>
  <c r="H42" i="3"/>
  <c r="H41" i="3"/>
  <c r="H43" i="3"/>
  <c r="H44" i="3"/>
  <c r="H45" i="3"/>
  <c r="H46" i="3"/>
  <c r="H47" i="3"/>
  <c r="H48" i="3"/>
  <c r="H53" i="3"/>
  <c r="H49" i="3"/>
  <c r="H50" i="3"/>
  <c r="H51" i="3"/>
  <c r="H52" i="3"/>
  <c r="H54" i="3"/>
  <c r="H55" i="3"/>
  <c r="H56" i="3"/>
  <c r="H57" i="3"/>
  <c r="H58" i="3"/>
  <c r="H59" i="3"/>
  <c r="H60" i="3"/>
  <c r="H62" i="3"/>
  <c r="H63" i="3"/>
  <c r="H64" i="3"/>
  <c r="H67" i="3"/>
  <c r="H65" i="3"/>
  <c r="H68" i="3"/>
  <c r="H69" i="3"/>
  <c r="H70" i="3"/>
  <c r="H71" i="3"/>
  <c r="H76" i="3"/>
  <c r="H73" i="3"/>
  <c r="H74" i="3"/>
  <c r="H75" i="3"/>
  <c r="H81" i="3"/>
  <c r="H77" i="3"/>
  <c r="H78" i="3"/>
  <c r="H79" i="3"/>
  <c r="H80" i="3"/>
  <c r="H82" i="3"/>
  <c r="H87" i="3"/>
  <c r="H84" i="3"/>
  <c r="H85" i="3"/>
  <c r="H83" i="3"/>
  <c r="H86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2" i="3"/>
  <c r="F46" i="3"/>
  <c r="F47" i="3"/>
  <c r="F48" i="3"/>
  <c r="F42" i="3"/>
  <c r="C42" i="3"/>
  <c r="E48" i="1" s="1"/>
  <c r="C48" i="3"/>
  <c r="E44" i="1" s="1"/>
  <c r="C46" i="3"/>
  <c r="E47" i="1" s="1"/>
  <c r="F25" i="3"/>
  <c r="C25" i="3"/>
  <c r="E31" i="1" s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2" i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30" i="3"/>
  <c r="F21" i="3"/>
  <c r="F22" i="3"/>
  <c r="F23" i="3"/>
  <c r="F26" i="3"/>
  <c r="F27" i="3"/>
  <c r="F28" i="3"/>
  <c r="F29" i="3"/>
  <c r="F31" i="3"/>
  <c r="F32" i="3"/>
  <c r="F33" i="3"/>
  <c r="F34" i="3"/>
  <c r="F35" i="3"/>
  <c r="F37" i="3"/>
  <c r="F38" i="3"/>
  <c r="F39" i="3"/>
  <c r="F40" i="3"/>
  <c r="F41" i="3"/>
  <c r="F44" i="3"/>
  <c r="F45" i="3"/>
  <c r="F43" i="3"/>
  <c r="F53" i="3"/>
  <c r="F49" i="3"/>
  <c r="F50" i="3"/>
  <c r="F51" i="3"/>
  <c r="F52" i="3"/>
  <c r="F54" i="3"/>
  <c r="F55" i="3"/>
  <c r="F56" i="3"/>
  <c r="F57" i="3"/>
  <c r="F58" i="3"/>
  <c r="F59" i="3"/>
  <c r="F60" i="3"/>
  <c r="F62" i="3"/>
  <c r="F63" i="3"/>
  <c r="F64" i="3"/>
  <c r="F67" i="3"/>
  <c r="F65" i="3"/>
  <c r="F68" i="3"/>
  <c r="F69" i="3"/>
  <c r="F70" i="3"/>
  <c r="F71" i="3"/>
  <c r="F76" i="3"/>
  <c r="F73" i="3"/>
  <c r="F74" i="3"/>
  <c r="F75" i="3"/>
  <c r="F81" i="3"/>
  <c r="F77" i="3"/>
  <c r="F78" i="3"/>
  <c r="F79" i="3"/>
  <c r="F80" i="3"/>
  <c r="F82" i="3"/>
  <c r="F87" i="3"/>
  <c r="F84" i="3"/>
  <c r="F85" i="3"/>
  <c r="F83" i="3"/>
  <c r="F86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2" i="3"/>
  <c r="C31" i="3"/>
  <c r="E25" i="1" s="1"/>
  <c r="C30" i="3"/>
  <c r="E23" i="1" s="1"/>
  <c r="C21" i="3"/>
  <c r="E30" i="1" s="1"/>
  <c r="C22" i="3"/>
  <c r="E28" i="1" s="1"/>
  <c r="C23" i="3"/>
  <c r="E29" i="1" s="1"/>
  <c r="E26" i="1"/>
  <c r="E37" i="1"/>
  <c r="E61" i="1"/>
  <c r="C3" i="3"/>
  <c r="E3" i="1" s="1"/>
  <c r="C4" i="3"/>
  <c r="E4" i="1" s="1"/>
  <c r="C5" i="3"/>
  <c r="E5" i="1" s="1"/>
  <c r="C6" i="3"/>
  <c r="E6" i="1" s="1"/>
  <c r="C7" i="3"/>
  <c r="E7" i="1" s="1"/>
  <c r="C8" i="3"/>
  <c r="E8" i="1" s="1"/>
  <c r="C9" i="3"/>
  <c r="E9" i="1" s="1"/>
  <c r="C10" i="3"/>
  <c r="E10" i="1" s="1"/>
  <c r="C11" i="3"/>
  <c r="E11" i="1" s="1"/>
  <c r="C12" i="3"/>
  <c r="E12" i="1" s="1"/>
  <c r="C13" i="3"/>
  <c r="E13" i="1" s="1"/>
  <c r="C14" i="3"/>
  <c r="E14" i="1" s="1"/>
  <c r="C15" i="3"/>
  <c r="E15" i="1" s="1"/>
  <c r="C16" i="3"/>
  <c r="E16" i="1" s="1"/>
  <c r="C17" i="3"/>
  <c r="E17" i="1" s="1"/>
  <c r="C18" i="3"/>
  <c r="E18" i="1" s="1"/>
  <c r="C19" i="3"/>
  <c r="E19" i="1" s="1"/>
  <c r="C27" i="3"/>
  <c r="E20" i="1" s="1"/>
  <c r="C20" i="3"/>
  <c r="E21" i="1" s="1"/>
  <c r="C29" i="3"/>
  <c r="E22" i="1" s="1"/>
  <c r="C26" i="3"/>
  <c r="E24" i="1" s="1"/>
  <c r="C28" i="3"/>
  <c r="E27" i="1" s="1"/>
  <c r="C32" i="3"/>
  <c r="E32" i="1" s="1"/>
  <c r="C33" i="3"/>
  <c r="E33" i="1" s="1"/>
  <c r="C34" i="3"/>
  <c r="E34" i="1" s="1"/>
  <c r="C35" i="3"/>
  <c r="E35" i="1" s="1"/>
  <c r="C37" i="3"/>
  <c r="E36" i="1" s="1"/>
  <c r="C38" i="3"/>
  <c r="E38" i="1" s="1"/>
  <c r="C39" i="3"/>
  <c r="E39" i="1" s="1"/>
  <c r="C40" i="3"/>
  <c r="E40" i="1" s="1"/>
  <c r="C41" i="3"/>
  <c r="E41" i="1" s="1"/>
  <c r="C44" i="3"/>
  <c r="E42" i="1" s="1"/>
  <c r="C47" i="3"/>
  <c r="E43" i="1" s="1"/>
  <c r="C45" i="3"/>
  <c r="E45" i="1" s="1"/>
  <c r="C43" i="3"/>
  <c r="E46" i="1" s="1"/>
  <c r="C53" i="3"/>
  <c r="E49" i="1" s="1"/>
  <c r="C49" i="3"/>
  <c r="E50" i="1" s="1"/>
  <c r="C50" i="3"/>
  <c r="E51" i="1" s="1"/>
  <c r="C51" i="3"/>
  <c r="E52" i="1" s="1"/>
  <c r="C52" i="3"/>
  <c r="E53" i="1" s="1"/>
  <c r="C54" i="3"/>
  <c r="E54" i="1" s="1"/>
  <c r="C55" i="3"/>
  <c r="E55" i="1" s="1"/>
  <c r="C56" i="3"/>
  <c r="E56" i="1" s="1"/>
  <c r="C57" i="3"/>
  <c r="E57" i="1" s="1"/>
  <c r="C58" i="3"/>
  <c r="E58" i="1" s="1"/>
  <c r="C59" i="3"/>
  <c r="E59" i="1" s="1"/>
  <c r="C60" i="3"/>
  <c r="E60" i="1" s="1"/>
  <c r="C62" i="3"/>
  <c r="E62" i="1" s="1"/>
  <c r="C63" i="3"/>
  <c r="E63" i="1" s="1"/>
  <c r="C64" i="3"/>
  <c r="E64" i="1" s="1"/>
  <c r="C67" i="3"/>
  <c r="E66" i="1" s="1"/>
  <c r="C65" i="3"/>
  <c r="E67" i="1" s="1"/>
  <c r="C68" i="3"/>
  <c r="E68" i="1" s="1"/>
  <c r="C69" i="3"/>
  <c r="E69" i="1" s="1"/>
  <c r="C70" i="3"/>
  <c r="E70" i="1" s="1"/>
  <c r="C71" i="3"/>
  <c r="E71" i="1" s="1"/>
  <c r="C76" i="3"/>
  <c r="E72" i="1" s="1"/>
  <c r="C73" i="3"/>
  <c r="E73" i="1" s="1"/>
  <c r="C74" i="3"/>
  <c r="E74" i="1" s="1"/>
  <c r="C75" i="3"/>
  <c r="E75" i="1" s="1"/>
  <c r="C81" i="3"/>
  <c r="E76" i="1" s="1"/>
  <c r="C77" i="3"/>
  <c r="E77" i="1" s="1"/>
  <c r="C78" i="3"/>
  <c r="E78" i="1" s="1"/>
  <c r="C79" i="3"/>
  <c r="E79" i="1" s="1"/>
  <c r="C80" i="3"/>
  <c r="E80" i="1" s="1"/>
  <c r="C82" i="3"/>
  <c r="E81" i="1" s="1"/>
  <c r="C87" i="3"/>
  <c r="E82" i="1" s="1"/>
  <c r="C84" i="3"/>
  <c r="E83" i="1" s="1"/>
  <c r="C85" i="3"/>
  <c r="E84" i="1" s="1"/>
  <c r="C83" i="3"/>
  <c r="E85" i="1" s="1"/>
  <c r="C86" i="3"/>
  <c r="E87" i="1" s="1"/>
  <c r="C88" i="3"/>
  <c r="E88" i="1" s="1"/>
  <c r="C89" i="3"/>
  <c r="E89" i="1" s="1"/>
  <c r="C90" i="3"/>
  <c r="E90" i="1" s="1"/>
  <c r="C91" i="3"/>
  <c r="E91" i="1" s="1"/>
  <c r="C92" i="3"/>
  <c r="E92" i="1" s="1"/>
  <c r="C93" i="3"/>
  <c r="E93" i="1" s="1"/>
  <c r="C94" i="3"/>
  <c r="E94" i="1" s="1"/>
  <c r="C95" i="3"/>
  <c r="E95" i="1" s="1"/>
  <c r="C96" i="3"/>
  <c r="E96" i="1" s="1"/>
  <c r="C97" i="3"/>
  <c r="E97" i="1" s="1"/>
  <c r="C98" i="3"/>
  <c r="E98" i="1" s="1"/>
  <c r="C99" i="3"/>
  <c r="E99" i="1" s="1"/>
  <c r="C100" i="3"/>
  <c r="E100" i="1" s="1"/>
  <c r="C101" i="3"/>
  <c r="E101" i="1" s="1"/>
  <c r="C102" i="3"/>
  <c r="E102" i="1" s="1"/>
  <c r="C103" i="3"/>
  <c r="E103" i="1" s="1"/>
  <c r="C104" i="3"/>
  <c r="E104" i="1" s="1"/>
  <c r="C105" i="3"/>
  <c r="E105" i="1" s="1"/>
  <c r="C106" i="3"/>
  <c r="E106" i="1" s="1"/>
  <c r="C107" i="3"/>
  <c r="E107" i="1" s="1"/>
  <c r="C108" i="3"/>
  <c r="E108" i="1" s="1"/>
  <c r="C109" i="3"/>
  <c r="E109" i="1" s="1"/>
  <c r="C110" i="3"/>
  <c r="E110" i="1" s="1"/>
  <c r="C111" i="3"/>
  <c r="E111" i="1" s="1"/>
  <c r="C112" i="3"/>
  <c r="E112" i="1" s="1"/>
  <c r="C113" i="3"/>
  <c r="E113" i="1" s="1"/>
  <c r="C114" i="3"/>
  <c r="E114" i="1" s="1"/>
  <c r="C115" i="3"/>
  <c r="E115" i="1" s="1"/>
  <c r="C116" i="3"/>
  <c r="E116" i="1" s="1"/>
  <c r="C117" i="3"/>
  <c r="E117" i="1" s="1"/>
  <c r="C2" i="3"/>
  <c r="E2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F28" i="1" s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2" i="1"/>
  <c r="E10" i="5" l="1"/>
  <c r="E2" i="5"/>
  <c r="E18" i="5"/>
  <c r="E4" i="5"/>
  <c r="E23" i="5"/>
  <c r="E23" i="2"/>
  <c r="E17" i="2"/>
  <c r="E9" i="2"/>
  <c r="E6" i="2"/>
  <c r="E3" i="2"/>
  <c r="F19" i="1"/>
  <c r="F7" i="1"/>
  <c r="E20" i="5"/>
  <c r="E28" i="2"/>
  <c r="E25" i="2"/>
  <c r="E14" i="2"/>
  <c r="E11" i="2"/>
  <c r="E11" i="5"/>
  <c r="E6" i="5"/>
  <c r="E22" i="2"/>
  <c r="E19" i="2"/>
  <c r="E8" i="2"/>
  <c r="E5" i="2"/>
  <c r="E15" i="5"/>
  <c r="E17" i="5"/>
  <c r="E14" i="5"/>
  <c r="E3" i="5"/>
  <c r="E16" i="2"/>
  <c r="E22" i="5"/>
  <c r="E19" i="5"/>
  <c r="E8" i="5"/>
  <c r="E27" i="2"/>
  <c r="E10" i="2"/>
  <c r="E9" i="5"/>
  <c r="E24" i="2"/>
  <c r="E21" i="2"/>
  <c r="E13" i="2"/>
  <c r="E12" i="5"/>
  <c r="E18" i="2"/>
  <c r="E7" i="2"/>
  <c r="E4" i="2"/>
  <c r="E25" i="5"/>
  <c r="E24" i="5"/>
  <c r="E16" i="5"/>
  <c r="E5" i="5"/>
  <c r="E21" i="5"/>
  <c r="E13" i="5"/>
  <c r="E2" i="2"/>
  <c r="E26" i="2"/>
  <c r="E15" i="2"/>
  <c r="E12" i="2"/>
  <c r="E7" i="5"/>
  <c r="E20" i="2"/>
  <c r="F31" i="1"/>
  <c r="F25" i="1"/>
  <c r="F39" i="1"/>
  <c r="F53" i="1"/>
  <c r="F17" i="1"/>
  <c r="F97" i="1"/>
  <c r="F5" i="1"/>
  <c r="F109" i="1"/>
  <c r="F115" i="1"/>
  <c r="F103" i="1"/>
  <c r="F91" i="1"/>
  <c r="F13" i="1"/>
  <c r="F79" i="1"/>
  <c r="F67" i="1"/>
  <c r="F43" i="1"/>
  <c r="F65" i="1"/>
  <c r="F101" i="1"/>
  <c r="F89" i="1"/>
  <c r="F23" i="1"/>
  <c r="F86" i="1"/>
  <c r="F47" i="1"/>
  <c r="F55" i="1"/>
  <c r="F113" i="1"/>
  <c r="F77" i="1"/>
  <c r="F41" i="1"/>
  <c r="F29" i="1"/>
  <c r="F44" i="1"/>
  <c r="F20" i="1"/>
  <c r="F30" i="1"/>
  <c r="F40" i="1"/>
  <c r="F104" i="1"/>
  <c r="F92" i="1"/>
  <c r="F8" i="1"/>
  <c r="F116" i="1"/>
  <c r="F80" i="1"/>
  <c r="F68" i="1"/>
  <c r="F49" i="1"/>
  <c r="F48" i="1"/>
  <c r="F36" i="1"/>
  <c r="F51" i="1"/>
  <c r="F117" i="1"/>
  <c r="F105" i="1"/>
  <c r="F93" i="1"/>
  <c r="F81" i="1"/>
  <c r="F69" i="1"/>
  <c r="F57" i="1"/>
  <c r="F56" i="1"/>
  <c r="F35" i="1"/>
  <c r="F33" i="1"/>
  <c r="F21" i="1"/>
  <c r="F9" i="1"/>
  <c r="F114" i="1"/>
  <c r="F102" i="1"/>
  <c r="F90" i="1"/>
  <c r="F78" i="1"/>
  <c r="F66" i="1"/>
  <c r="F54" i="1"/>
  <c r="F42" i="1"/>
  <c r="F18" i="1"/>
  <c r="F6" i="1"/>
  <c r="F85" i="1"/>
  <c r="F73" i="1"/>
  <c r="F64" i="1"/>
  <c r="F52" i="1"/>
  <c r="F16" i="1"/>
  <c r="F4" i="1"/>
  <c r="F38" i="1"/>
  <c r="F110" i="1"/>
  <c r="F62" i="1"/>
  <c r="F50" i="1"/>
  <c r="F108" i="1"/>
  <c r="F96" i="1"/>
  <c r="F84" i="1"/>
  <c r="F72" i="1"/>
  <c r="F60" i="1"/>
  <c r="F24" i="1"/>
  <c r="F12" i="1"/>
  <c r="F107" i="1"/>
  <c r="F95" i="1"/>
  <c r="F83" i="1"/>
  <c r="F71" i="1"/>
  <c r="F59" i="1"/>
  <c r="F11" i="1"/>
  <c r="F2" i="1"/>
  <c r="F106" i="1"/>
  <c r="F94" i="1"/>
  <c r="F82" i="1"/>
  <c r="F70" i="1"/>
  <c r="F58" i="1"/>
  <c r="F46" i="1"/>
  <c r="F34" i="1"/>
  <c r="F22" i="1"/>
  <c r="F10" i="1"/>
  <c r="F45" i="1"/>
  <c r="F32" i="1"/>
  <c r="F98" i="1"/>
  <c r="F74" i="1"/>
  <c r="F14" i="1"/>
  <c r="F112" i="1"/>
  <c r="F100" i="1"/>
  <c r="F88" i="1"/>
  <c r="F76" i="1"/>
  <c r="F111" i="1"/>
  <c r="F99" i="1"/>
  <c r="F87" i="1"/>
  <c r="F75" i="1"/>
  <c r="F63" i="1"/>
  <c r="F27" i="1"/>
  <c r="F15" i="1"/>
  <c r="F3" i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8" i="2"/>
  <c r="D19" i="2"/>
  <c r="D20" i="2"/>
  <c r="D21" i="2"/>
  <c r="D22" i="2"/>
  <c r="D23" i="2"/>
  <c r="D24" i="2"/>
  <c r="D25" i="2"/>
  <c r="D26" i="2"/>
  <c r="D27" i="2"/>
  <c r="D28" i="2"/>
  <c r="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tc={CCF4AF9A-8817-4442-925E-DB1774D218E9}</author>
    <author>tc={0A0728C8-DD2B-4ECE-91B5-2C6F741E7A19}</author>
    <author>tc={43AC19CB-7A7D-46FC-8D98-1F70221EE73A}</author>
  </authors>
  <commentList>
    <comment ref="G36" authorId="0" shapeId="0" xr:uid="{CCF4AF9A-8817-4442-925E-DB1774D218E9}">
      <text>
        <t>[Threaded comment]
Your version of Excel allows you to read this threaded comment; however, any edits to it will get removed if the file is opened in a newer version of Excel. Learn more: https://go.microsoft.com/fwlink/?linkid=870924
Comment:
    Filing for dissolution</t>
      </text>
    </comment>
    <comment ref="G68" authorId="1" shapeId="0" xr:uid="{0A0728C8-DD2B-4ECE-91B5-2C6F741E7A19}">
      <text>
        <t>[Threaded comment]
Your version of Excel allows you to read this threaded comment; however, any edits to it will get removed if the file is opened in a newer version of Excel. Learn more: https://go.microsoft.com/fwlink/?linkid=870924
Comment:
    Kris says they're folding</t>
      </text>
    </comment>
    <comment ref="G93" authorId="2" shapeId="0" xr:uid="{43AC19CB-7A7D-46FC-8D98-1F70221EE73A}">
      <text>
        <t>[Threaded comment]
Your version of Excel allows you to read this threaded comment; however, any edits to it will get removed if the file is opened in a newer version of Excel. Learn more: https://go.microsoft.com/fwlink/?linkid=870924
Comment:
    Kris says they're folding</t>
      </text>
    </comment>
  </commentList>
</comments>
</file>

<file path=xl/sharedStrings.xml><?xml version="1.0" encoding="utf-8"?>
<sst xmlns="http://schemas.openxmlformats.org/spreadsheetml/2006/main" count="1053" uniqueCount="230">
  <si>
    <t>Division</t>
  </si>
  <si>
    <t>Area</t>
  </si>
  <si>
    <t>Club Name</t>
  </si>
  <si>
    <t>Club Status</t>
  </si>
  <si>
    <t>A</t>
  </si>
  <si>
    <t>Direct Supply Champion Chatters Club</t>
  </si>
  <si>
    <t>Active</t>
  </si>
  <si>
    <t>Menomonee Falls Toastmasters</t>
  </si>
  <si>
    <t>Speak Up Milwaukee</t>
  </si>
  <si>
    <t>Well Toasted</t>
  </si>
  <si>
    <t>Speak Up!</t>
  </si>
  <si>
    <t>Ozaukee Toastmasters</t>
  </si>
  <si>
    <t>ROK the Talk</t>
  </si>
  <si>
    <t>Finest In Speech</t>
  </si>
  <si>
    <t>Toastmasters In Control</t>
  </si>
  <si>
    <t>Charter Chatter</t>
  </si>
  <si>
    <t>Tosa/Medical Club</t>
  </si>
  <si>
    <t>GE Speaks Toastmasters Club</t>
  </si>
  <si>
    <t>EQ Leadership</t>
  </si>
  <si>
    <t>Empower Train Toastmasters Club</t>
  </si>
  <si>
    <t>B</t>
  </si>
  <si>
    <t>Brookfield Toastmasters</t>
  </si>
  <si>
    <t>Love of Laughter</t>
  </si>
  <si>
    <t>Talkers &amp; Shakers</t>
  </si>
  <si>
    <t>Sales Masters</t>
  </si>
  <si>
    <t>Waukesha Toastmasters Club</t>
  </si>
  <si>
    <t>DJAB</t>
  </si>
  <si>
    <t>Babbling Badgers</t>
  </si>
  <si>
    <t>Fiserv Brookfield</t>
  </si>
  <si>
    <t>Oconomowoc Toastmasters Club</t>
  </si>
  <si>
    <t>The Bulk Electric Speakers (BES)</t>
  </si>
  <si>
    <t>The Waukie Talkies</t>
  </si>
  <si>
    <t>Ineligible</t>
  </si>
  <si>
    <t>Pewaukee Speaks</t>
  </si>
  <si>
    <t>Landmark Toastmasters Club</t>
  </si>
  <si>
    <t>Generally Speaking Toastmasters</t>
  </si>
  <si>
    <t>Advanced Leadership Toastmasters</t>
  </si>
  <si>
    <t>Inprovisors</t>
  </si>
  <si>
    <t>C</t>
  </si>
  <si>
    <t>Risers From The West Club</t>
  </si>
  <si>
    <t>Credit Union Center TM Club</t>
  </si>
  <si>
    <t>Hill Farms Club</t>
  </si>
  <si>
    <t>Expressions Club 9769</t>
  </si>
  <si>
    <t>Words On Water Sauk Prairie Area Toastmasters</t>
  </si>
  <si>
    <t>JDF - Madison</t>
  </si>
  <si>
    <t>Uptowner Toastmasters  Club</t>
  </si>
  <si>
    <t>Eastside Madison Toastmasters Club</t>
  </si>
  <si>
    <t>Keynoters Club</t>
  </si>
  <si>
    <t>Summit Seekers</t>
  </si>
  <si>
    <t>Capital City Club</t>
  </si>
  <si>
    <t>Madison Achievers</t>
  </si>
  <si>
    <t>Words Properly Spoken Toastmasters</t>
  </si>
  <si>
    <t>Low</t>
  </si>
  <si>
    <t>Station Masters, A Toastmasters Club</t>
  </si>
  <si>
    <t>Janesville Toastmasters</t>
  </si>
  <si>
    <t>Walworth County Toastmasters Club</t>
  </si>
  <si>
    <t>Blackhawk Talk</t>
  </si>
  <si>
    <t>La Crosse Area Toastmasters Club</t>
  </si>
  <si>
    <t>Viroqua Area Toastmasters</t>
  </si>
  <si>
    <t>Reedsburg Area Club</t>
  </si>
  <si>
    <t>Rolling Hills Toastmasters Club</t>
  </si>
  <si>
    <t>Coulee Region Toastmasters</t>
  </si>
  <si>
    <t>D</t>
  </si>
  <si>
    <t>Wisconsin Club</t>
  </si>
  <si>
    <t>Cream City Communicators</t>
  </si>
  <si>
    <t>Riverview Toastmasters</t>
  </si>
  <si>
    <t>TT &amp; SS on TAP</t>
  </si>
  <si>
    <t>Toast On Tap</t>
  </si>
  <si>
    <t>Marq Our Words</t>
  </si>
  <si>
    <t>Rumble Don't Mumble Toastmasters</t>
  </si>
  <si>
    <t>Chrome Conversations</t>
  </si>
  <si>
    <t>Suspended</t>
  </si>
  <si>
    <t>Long Story Short Toastmasters</t>
  </si>
  <si>
    <t xml:space="preserve">North Shore Badgers </t>
  </si>
  <si>
    <t>Smokey's Sensations</t>
  </si>
  <si>
    <t>Toast of Milwaukee</t>
  </si>
  <si>
    <t>Speak TV Media Masters Toastmasters Club</t>
  </si>
  <si>
    <t>NM Speaks!</t>
  </si>
  <si>
    <t>E</t>
  </si>
  <si>
    <t>Sheboygan Club 2121</t>
  </si>
  <si>
    <t>Plymouth Toastmasters Club</t>
  </si>
  <si>
    <t>Johnsonville Toastmasters Club</t>
  </si>
  <si>
    <t>Fond Du Lac Toastmasters Club 498</t>
  </si>
  <si>
    <t>Truckmasters</t>
  </si>
  <si>
    <t>Sabre Speakers</t>
  </si>
  <si>
    <t>Water City Speakers</t>
  </si>
  <si>
    <t>NEW Appleton Toastmasters Club</t>
  </si>
  <si>
    <t>Fox Speak Toastmasters Club</t>
  </si>
  <si>
    <t>Thriving Communicators</t>
  </si>
  <si>
    <t>Mid-Day Women's Alliance Toastmasters</t>
  </si>
  <si>
    <t>Guardian Toastmasters: Appleton Campus</t>
  </si>
  <si>
    <t>Green Bay Yackers</t>
  </si>
  <si>
    <t>Schneider Toastmasters Club</t>
  </si>
  <si>
    <t>Leading Voices</t>
  </si>
  <si>
    <t>Talk of the Town</t>
  </si>
  <si>
    <t>Superiorland Toastmasters Club</t>
  </si>
  <si>
    <t>Copper Country Toastmasters</t>
  </si>
  <si>
    <t>Toastmasters of the Northwoods</t>
  </si>
  <si>
    <t>F</t>
  </si>
  <si>
    <t>Milwaukee Metro Spkrs Club</t>
  </si>
  <si>
    <t>Spectacle City Club</t>
  </si>
  <si>
    <t>Southshore Toastmasters Club</t>
  </si>
  <si>
    <t>Resource Advanced Toastmasters Club</t>
  </si>
  <si>
    <t>Racine Club</t>
  </si>
  <si>
    <t>Kenosha Toastmasters</t>
  </si>
  <si>
    <t>Oak Creek Toastmasters</t>
  </si>
  <si>
    <t>Franklin Toastmasters</t>
  </si>
  <si>
    <t>CNH Industrial Toast Team</t>
  </si>
  <si>
    <t>Allis Chalmers Toastmasters</t>
  </si>
  <si>
    <t>Rockwell Automation A-B Club</t>
  </si>
  <si>
    <t xml:space="preserve">Southwest Toastmasters </t>
  </si>
  <si>
    <t>SpeakEasy Toastmasters</t>
  </si>
  <si>
    <t>The Breakfast Club</t>
  </si>
  <si>
    <t>N</t>
  </si>
  <si>
    <t>Wausau Morning Toastmasters Club</t>
  </si>
  <si>
    <t>Church Mutual Club</t>
  </si>
  <si>
    <t>Marshfield Area Toastmasters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</si>
  <si>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</si>
  <si>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</si>
  <si>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</si>
  <si>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</si>
  <si>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</si>
  <si>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Ayres Associates Toastmasters Club</t>
  </si>
  <si>
    <t>Eclectic Image Club</t>
  </si>
  <si>
    <t>Red Cedar Toastmasters</t>
  </si>
  <si>
    <t>New Richmond Toastmasters</t>
  </si>
  <si>
    <t>Chippewa Valley Club</t>
  </si>
  <si>
    <t>Heart Of Eau Claire</t>
  </si>
  <si>
    <t>Royal Toastmasters</t>
  </si>
  <si>
    <t>United Toastmasters</t>
  </si>
  <si>
    <t xml:space="preserve"> </t>
  </si>
  <si>
    <t>A1</t>
  </si>
  <si>
    <t>A2</t>
  </si>
  <si>
    <t>A3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</si>
  <si>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</si>
  <si>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</si>
  <si>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</si>
  <si>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</si>
  <si>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</si>
  <si>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</si>
  <si>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</si>
  <si>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</si>
  <si>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</si>
  <si>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D1</t>
  </si>
  <si>
    <t>D2</t>
  </si>
  <si>
    <t>D3</t>
  </si>
  <si>
    <t>E1</t>
  </si>
  <si>
    <t>E2</t>
  </si>
  <si>
    <t>E3</t>
  </si>
  <si>
    <t>E4</t>
  </si>
  <si>
    <t>E5</t>
  </si>
  <si>
    <t>F1</t>
  </si>
  <si>
    <t>F2</t>
  </si>
  <si>
    <t>F3</t>
  </si>
  <si>
    <t>N1</t>
  </si>
  <si>
    <t>N2</t>
  </si>
  <si>
    <t>N3</t>
  </si>
  <si>
    <t>N4</t>
  </si>
  <si>
    <t>1</t>
  </si>
  <si>
    <t>2</t>
  </si>
  <si>
    <t>3</t>
  </si>
  <si>
    <t>4</t>
  </si>
  <si>
    <t>5</t>
  </si>
  <si>
    <t>Division+Area</t>
  </si>
  <si>
    <t>Proposal</t>
  </si>
  <si>
    <t>Move current C4 clubs to C3; renumber C5 to C4, close C5</t>
  </si>
  <si>
    <t>Speakez's Club</t>
  </si>
  <si>
    <t>Comments</t>
  </si>
  <si>
    <t>Base</t>
  </si>
  <si>
    <t>Club #</t>
  </si>
  <si>
    <t>Div</t>
  </si>
  <si>
    <t>District</t>
  </si>
  <si>
    <t>Club Number</t>
  </si>
  <si>
    <t>Mem. Base</t>
  </si>
  <si>
    <t>Active Members</t>
  </si>
  <si>
    <t>Goals Met</t>
  </si>
  <si>
    <t>Level 1s</t>
  </si>
  <si>
    <t>Level 2s</t>
  </si>
  <si>
    <t>Add. Level 2s</t>
  </si>
  <si>
    <t>Level 3s</t>
  </si>
  <si>
    <t>Level 4s, Level 5s, or DTM award</t>
  </si>
  <si>
    <t>Add. Level 4s, Level 5s, or DTM award</t>
  </si>
  <si>
    <t>New Members</t>
  </si>
  <si>
    <t>Add. New Members</t>
  </si>
  <si>
    <t>Off. Trained Round 1</t>
  </si>
  <si>
    <t>Off. Trained Round 2</t>
  </si>
  <si>
    <t>Mem. dues on time Oct</t>
  </si>
  <si>
    <t>Mem. dues on time Apr</t>
  </si>
  <si>
    <t>Off. List On Time</t>
  </si>
  <si>
    <t>Club Distinguished Status</t>
  </si>
  <si>
    <t>20210318 Kris received notice that they're filing for dissolution</t>
  </si>
  <si>
    <t>20210316 Kris received notice that they're folding</t>
  </si>
  <si>
    <t>Kris has received word that this club is folding</t>
  </si>
  <si>
    <t>Kris has received word that this club is filing for dissolution</t>
  </si>
  <si>
    <t>Before</t>
  </si>
  <si>
    <t>After</t>
  </si>
  <si>
    <t>Area Count Per Division</t>
  </si>
  <si>
    <t>Clubs not suspended</t>
  </si>
  <si>
    <t>2020-2021 Clubs</t>
  </si>
  <si>
    <t>2021-2022 clubs</t>
  </si>
  <si>
    <t>Role</t>
  </si>
  <si>
    <t>Name</t>
  </si>
  <si>
    <t>Response</t>
  </si>
  <si>
    <t>Div. Dir. A</t>
  </si>
  <si>
    <t>Div. Dir. B</t>
  </si>
  <si>
    <t>Div. Dir. C</t>
  </si>
  <si>
    <t>Div. Dir. D</t>
  </si>
  <si>
    <t>Div. Dir. E</t>
  </si>
  <si>
    <t>Div. Dir. F</t>
  </si>
  <si>
    <t>Div. Dir. N</t>
  </si>
  <si>
    <t>Barbara Judd</t>
  </si>
  <si>
    <t>Tim Griep</t>
  </si>
  <si>
    <t>Robin Cosgrove</t>
  </si>
  <si>
    <t>Jason Feucht</t>
  </si>
  <si>
    <t>Leslye Erickson</t>
  </si>
  <si>
    <t>Robert Wall</t>
  </si>
  <si>
    <t>Karen Polege</t>
  </si>
  <si>
    <t>No objections, did note that she has reached out to clubs with low membership</t>
  </si>
  <si>
    <t>No concerns</t>
  </si>
  <si>
    <t>No concerns, did provide a detailed assessment club by club</t>
  </si>
  <si>
    <t>(No response yet)</t>
  </si>
  <si>
    <t>Alignment move?</t>
  </si>
  <si>
    <t>Integrate E5 clubs to E3 and E4, rebalance, close E5</t>
  </si>
  <si>
    <t>Integrate B3 and B4 with B2, rebalance, close B4</t>
  </si>
  <si>
    <t>NA</t>
  </si>
  <si>
    <t>S</t>
  </si>
  <si>
    <t>P</t>
  </si>
  <si>
    <t>Month of Apr</t>
  </si>
  <si>
    <t xml:space="preserve"> As of 05/05/2021</t>
  </si>
  <si>
    <t>On after?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</si>
</sst>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9C000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8C8"/>
        <bgColor indexed="64"/>
      </patternFill>
    </fill>
    <fill>
      <patternFill patternType="solid">
        <fgColor rgb="FFFFFFC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0" fillId="33" borderId="0" xfId="0" applyFill="1"/>
    <xf numFmtId="0" fontId="16" fillId="0" borderId="0" xfId="0" applyFont="1"/>
    <xf numFmtId="0" fontId="18" fillId="0" borderId="0" xfId="0" applyFont="1" applyAlignment="1">
      <alignment horizontal="left" textRotation="9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0" xfId="0" applyBorder="1"/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34" borderId="16" xfId="0" applyFill="1" applyBorder="1"/>
    <xf numFmtId="0" fontId="0" fillId="34" borderId="17" xfId="0" applyFill="1" applyBorder="1" applyAlignment="1">
      <alignment wrapText="1"/>
    </xf>
    <xf numFmtId="0" fontId="0" fillId="34" borderId="0" xfId="0" applyFill="1" applyBorder="1"/>
    <xf numFmtId="0" fontId="0" fillId="34" borderId="14" xfId="0" applyFill="1" applyBorder="1" applyAlignment="1">
      <alignment wrapText="1"/>
    </xf>
    <xf numFmtId="0" fontId="0" fillId="34" borderId="10" xfId="0" applyFill="1" applyBorder="1"/>
    <xf numFmtId="0" fontId="0" fillId="34" borderId="11" xfId="0" applyFill="1" applyBorder="1"/>
    <xf numFmtId="0" fontId="0" fillId="34" borderId="12" xfId="0" applyFill="1" applyBorder="1" applyAlignment="1">
      <alignment wrapText="1"/>
    </xf>
    <xf numFmtId="0" fontId="0" fillId="0" borderId="11" xfId="0" applyFill="1" applyBorder="1"/>
    <xf numFmtId="0" fontId="0" fillId="0" borderId="0" xfId="0" applyFill="1" applyBorder="1"/>
    <xf numFmtId="0" fontId="0" fillId="0" borderId="12" xfId="0" applyBorder="1"/>
    <xf numFmtId="0" fontId="0" fillId="0" borderId="14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9" fillId="34" borderId="15" xfId="0" applyFont="1" applyFill="1" applyBorder="1"/>
    <xf numFmtId="0" fontId="19" fillId="34" borderId="16" xfId="0" applyFont="1" applyFill="1" applyBorder="1"/>
    <xf numFmtId="0" fontId="19" fillId="34" borderId="17" xfId="0" applyFont="1" applyFill="1" applyBorder="1"/>
    <xf numFmtId="0" fontId="19" fillId="34" borderId="13" xfId="0" applyFont="1" applyFill="1" applyBorder="1"/>
    <xf numFmtId="0" fontId="19" fillId="34" borderId="0" xfId="0" applyFont="1" applyFill="1" applyBorder="1"/>
    <xf numFmtId="0" fontId="19" fillId="33" borderId="13" xfId="0" applyFont="1" applyFill="1" applyBorder="1"/>
    <xf numFmtId="0" fontId="19" fillId="33" borderId="0" xfId="0" applyFont="1" applyFill="1" applyBorder="1"/>
    <xf numFmtId="0" fontId="0" fillId="0" borderId="0" xfId="0" applyAlignment="1">
      <alignment horizontal="center"/>
    </xf>
    <xf numFmtId="0" fontId="16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0" xfId="0" applyFont="1" applyAlignment="1">
      <alignment horizontal="center"/>
    </xf>
    <xf numFmtId="0" fontId="19" fillId="34" borderId="17" xfId="0" applyFont="1" applyFill="1" applyBorder="1" applyAlignment="1">
      <alignment wrapText="1"/>
    </xf>
    <xf numFmtId="0" fontId="19" fillId="34" borderId="10" xfId="0" applyFont="1" applyFill="1" applyBorder="1"/>
    <xf numFmtId="0" fontId="19" fillId="34" borderId="11" xfId="0" applyFont="1" applyFill="1" applyBorder="1"/>
    <xf numFmtId="0" fontId="19" fillId="34" borderId="14" xfId="0" applyFont="1" applyFill="1" applyBorder="1" applyAlignment="1">
      <alignment wrapText="1"/>
    </xf>
    <xf numFmtId="0" fontId="19" fillId="33" borderId="14" xfId="0" applyFont="1" applyFill="1" applyBorder="1" applyAlignment="1">
      <alignment wrapText="1"/>
    </xf>
    <xf numFmtId="0" fontId="19" fillId="33" borderId="15" xfId="0" applyFont="1" applyFill="1" applyBorder="1"/>
    <xf numFmtId="0" fontId="19" fillId="33" borderId="16" xfId="0" applyFont="1" applyFill="1" applyBorder="1"/>
    <xf numFmtId="0" fontId="19" fillId="33" borderId="17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9" fillId="0" borderId="0" xfId="0" applyFont="1"/>
    <xf numFmtId="0" fontId="21" fillId="3" borderId="13" xfId="7" applyFont="1" applyBorder="1"/>
    <xf numFmtId="0" fontId="21" fillId="3" borderId="0" xfId="7" applyFont="1" applyBorder="1"/>
    <xf numFmtId="0" fontId="21" fillId="3" borderId="14" xfId="7" applyFont="1" applyBorder="1"/>
    <xf numFmtId="0" fontId="21" fillId="3" borderId="14" xfId="7" applyFont="1" applyBorder="1" applyAlignment="1">
      <alignment wrapText="1"/>
    </xf>
    <xf numFmtId="0" fontId="21" fillId="3" borderId="15" xfId="7" applyFont="1" applyBorder="1"/>
    <xf numFmtId="0" fontId="21" fillId="3" borderId="16" xfId="7" applyFont="1" applyBorder="1"/>
    <xf numFmtId="0" fontId="21" fillId="3" borderId="17" xfId="7" applyFont="1" applyBorder="1"/>
    <xf numFmtId="0" fontId="21" fillId="3" borderId="17" xfId="7" applyFont="1" applyBorder="1" applyAlignment="1">
      <alignment wrapText="1"/>
    </xf>
    <xf numFmtId="0" fontId="19" fillId="34" borderId="14" xfId="0" applyFont="1" applyFill="1" applyBorder="1"/>
    <xf numFmtId="0" fontId="21" fillId="3" borderId="10" xfId="7" applyFont="1" applyBorder="1"/>
    <xf numFmtId="0" fontId="21" fillId="3" borderId="11" xfId="7" applyFont="1" applyBorder="1"/>
    <xf numFmtId="0" fontId="21" fillId="3" borderId="12" xfId="7" applyFont="1" applyBorder="1"/>
    <xf numFmtId="0" fontId="21" fillId="3" borderId="12" xfId="7" applyFont="1" applyBorder="1" applyAlignment="1">
      <alignment wrapText="1"/>
    </xf>
    <xf numFmtId="0" fontId="19" fillId="33" borderId="0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14" xfId="0" applyFont="1" applyFill="1" applyBorder="1" applyAlignment="1">
      <alignment wrapText="1"/>
    </xf>
    <xf numFmtId="0" fontId="19" fillId="34" borderId="20" xfId="0" applyFont="1" applyFill="1" applyBorder="1" applyAlignment="1">
      <alignment wrapText="1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Alignment="1">
      <alignment wrapText="1"/>
    </xf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7" xfId="0" applyFont="1" applyFill="1" applyBorder="1" applyAlignment="1">
      <alignment wrapText="1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8"/>
      <color rgb="FFFFC8C8"/>
      <color rgb="FFFF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m Kohli" id="{A0B3C447-145D-49BA-8208-0BBCD2551BA8}" userId="Jim Kohli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6" dT="2021-03-18T20:04:54.67" personId="{A0B3C447-145D-49BA-8208-0BBCD2551BA8}" id="{CCF4AF9A-8817-4442-925E-DB1774D218E9}">
    <text>Filing for dissolution</text>
  </threadedComment>
  <threadedComment ref="G68" dT="2021-03-18T20:07:00.92" personId="{A0B3C447-145D-49BA-8208-0BBCD2551BA8}" id="{0A0728C8-DD2B-4ECE-91B5-2C6F741E7A19}">
    <text>Kris says they're folding</text>
  </threadedComment>
  <threadedComment ref="G93" dT="2021-03-17T00:12:41.48" personId="{A0B3C447-145D-49BA-8208-0BBCD2551BA8}" id="{43AC19CB-7A7D-46FC-8D98-1F70221EE73A}">
    <text>Kris says they're folding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248D-CCFD-42FC-8E8C-CC4289376E38}">
  <dimension ref="A1:F28"/>
  <sheetViews>
    <sheetView zoomScaleNormal="100" workbookViewId="0">
      <pane ySplit="1" topLeftCell="A2" activePane="bottomLeft" state="frozen"/>
      <selection pane="bottomLeft" activeCell="F7" sqref="F7"/>
    </sheetView>
  </sheetViews>
  <sheetFormatPr defaultColWidth="8.6640625" defaultRowHeight="14.4" x14ac:dyDescent="0.3"/>
  <cols>
    <col min="1" max="1" width="10.109375" bestFit="1" customWidth="1"/>
    <col min="2" max="2" width="7.109375" bestFit="1" customWidth="1"/>
    <col min="3" max="3" width="15.109375" customWidth="1"/>
    <col min="4" max="4" width="17.44140625" bestFit="1" customWidth="1"/>
    <col min="5" max="5" width="22" bestFit="1" customWidth="1"/>
    <col min="6" max="6" width="50.77734375" bestFit="1" customWidth="1"/>
  </cols>
  <sheetData>
    <row r="1" spans="1:6" x14ac:dyDescent="0.3">
      <c r="A1" s="1" t="s">
        <v>0</v>
      </c>
      <c r="B1" s="1" t="s">
        <v>1</v>
      </c>
      <c r="C1" s="1" t="s">
        <v>163</v>
      </c>
      <c r="D1" s="1" t="s">
        <v>198</v>
      </c>
      <c r="E1" s="1" t="s">
        <v>197</v>
      </c>
      <c r="F1" s="1" t="s">
        <v>164</v>
      </c>
    </row>
    <row r="2" spans="1:6" x14ac:dyDescent="0.3">
      <c r="A2" t="s">
        <v>4</v>
      </c>
      <c r="B2" t="s">
        <v>158</v>
      </c>
      <c r="C2" t="s">
        <v>131</v>
      </c>
      <c r="D2">
        <f>COUNTIFS('Before Alignment'!A:A,'Area-Division Analysis-Before'!A2,'Before Alignment'!B:B,'Area-Division Analysis-Before'!B2)</f>
        <v>5</v>
      </c>
      <c r="E2">
        <f>COUNTIFS('Before Alignment'!A:A,'Area-Division Analysis-Before'!A2,'Before Alignment'!B:B,'Area-Division Analysis-Before'!B2,'Before Alignment'!H:H,"&lt;&gt;Suspended")</f>
        <v>5</v>
      </c>
    </row>
    <row r="3" spans="1:6" x14ac:dyDescent="0.3">
      <c r="A3" t="s">
        <v>4</v>
      </c>
      <c r="B3" t="s">
        <v>159</v>
      </c>
      <c r="C3" t="s">
        <v>132</v>
      </c>
      <c r="D3">
        <f>COUNTIFS('Before Alignment'!A:A,'Area-Division Analysis-Before'!A3,'Before Alignment'!B:B,'Area-Division Analysis-Before'!B3)</f>
        <v>5</v>
      </c>
      <c r="E3">
        <f>COUNTIFS('Before Alignment'!A:A,'Area-Division Analysis-Before'!A3,'Before Alignment'!B:B,'Area-Division Analysis-Before'!B3,'Before Alignment'!H:H,"&lt;&gt;Suspended")</f>
        <v>5</v>
      </c>
    </row>
    <row r="4" spans="1:6" x14ac:dyDescent="0.3">
      <c r="A4" t="s">
        <v>4</v>
      </c>
      <c r="B4" t="s">
        <v>160</v>
      </c>
      <c r="C4" t="s">
        <v>133</v>
      </c>
      <c r="D4">
        <f>COUNTIFS('Before Alignment'!A:A,'Area-Division Analysis-Before'!A4,'Before Alignment'!B:B,'Area-Division Analysis-Before'!B4)</f>
        <v>4</v>
      </c>
      <c r="E4">
        <f>COUNTIFS('Before Alignment'!A:A,'Area-Division Analysis-Before'!A4,'Before Alignment'!B:B,'Area-Division Analysis-Before'!B4,'Before Alignment'!H:H,"&lt;&gt;Suspended")</f>
        <v>4</v>
      </c>
    </row>
    <row r="5" spans="1:6" x14ac:dyDescent="0.3">
      <c r="A5" t="s">
        <v>20</v>
      </c>
      <c r="B5" t="s">
        <v>158</v>
      </c>
      <c r="C5" t="s">
        <v>134</v>
      </c>
      <c r="D5">
        <f>COUNTIFS('Before Alignment'!A:A,'Area-Division Analysis-Before'!A5,'Before Alignment'!B:B,'Area-Division Analysis-Before'!B5)</f>
        <v>4</v>
      </c>
      <c r="E5">
        <f>COUNTIFS('Before Alignment'!A:A,'Area-Division Analysis-Before'!A5,'Before Alignment'!B:B,'Area-Division Analysis-Before'!B5,'Before Alignment'!H:H,"&lt;&gt;Suspended")</f>
        <v>4</v>
      </c>
    </row>
    <row r="6" spans="1:6" x14ac:dyDescent="0.3">
      <c r="A6" t="s">
        <v>20</v>
      </c>
      <c r="B6" t="s">
        <v>159</v>
      </c>
      <c r="C6" t="s">
        <v>135</v>
      </c>
      <c r="D6">
        <f>COUNTIFS('Before Alignment'!A:A,'Area-Division Analysis-Before'!A6,'Before Alignment'!B:B,'Area-Division Analysis-Before'!B6)</f>
        <v>4</v>
      </c>
      <c r="E6">
        <f>COUNTIFS('Before Alignment'!A:A,'Area-Division Analysis-Before'!A6,'Before Alignment'!B:B,'Area-Division Analysis-Before'!B6,'Before Alignment'!H:H,"&lt;&gt;Suspended")</f>
        <v>4</v>
      </c>
    </row>
    <row r="7" spans="1:6" x14ac:dyDescent="0.3">
      <c r="A7" s="4" t="s">
        <v>20</v>
      </c>
      <c r="B7" s="4" t="s">
        <v>160</v>
      </c>
      <c r="C7" s="4" t="s">
        <v>136</v>
      </c>
      <c r="D7" s="4">
        <f>COUNTIFS('Before Alignment'!A:A,'Area-Division Analysis-Before'!A7,'Before Alignment'!B:B,'Area-Division Analysis-Before'!B7)</f>
        <v>4</v>
      </c>
      <c r="E7" s="4">
        <f>COUNTIFS('Before Alignment'!A:A,'Area-Division Analysis-Before'!A7,'Before Alignment'!B:B,'Area-Division Analysis-Before'!B7,'Before Alignment'!H:H,"&lt;&gt;Suspended")</f>
        <v>3</v>
      </c>
      <c r="F7" s="5" t="s">
        <v>223</v>
      </c>
    </row>
    <row r="8" spans="1:6" x14ac:dyDescent="0.3">
      <c r="A8" t="s">
        <v>20</v>
      </c>
      <c r="B8" t="s">
        <v>161</v>
      </c>
      <c r="C8" t="s">
        <v>137</v>
      </c>
      <c r="D8">
        <f>COUNTIFS('Before Alignment'!A:A,'Area-Division Analysis-Before'!A8,'Before Alignment'!B:B,'Area-Division Analysis-Before'!B8)</f>
        <v>4</v>
      </c>
      <c r="E8">
        <f>COUNTIFS('Before Alignment'!A:A,'Area-Division Analysis-Before'!A8,'Before Alignment'!B:B,'Area-Division Analysis-Before'!B8,'Before Alignment'!H:H,"&lt;&gt;Suspended")</f>
        <v>4</v>
      </c>
    </row>
    <row r="9" spans="1:6" x14ac:dyDescent="0.3">
      <c r="A9" t="s">
        <v>38</v>
      </c>
      <c r="B9" t="s">
        <v>158</v>
      </c>
      <c r="C9" t="s">
        <v>138</v>
      </c>
      <c r="D9">
        <f>COUNTIFS('Before Alignment'!A:A,'Area-Division Analysis-Before'!A9,'Before Alignment'!B:B,'Area-Division Analysis-Before'!B9)</f>
        <v>6</v>
      </c>
      <c r="E9">
        <f>COUNTIFS('Before Alignment'!A:A,'Area-Division Analysis-Before'!A9,'Before Alignment'!B:B,'Area-Division Analysis-Before'!B9,'Before Alignment'!H:H,"&lt;&gt;Suspended")</f>
        <v>5</v>
      </c>
    </row>
    <row r="10" spans="1:6" x14ac:dyDescent="0.3">
      <c r="A10" t="s">
        <v>38</v>
      </c>
      <c r="B10" t="s">
        <v>159</v>
      </c>
      <c r="C10" t="s">
        <v>139</v>
      </c>
      <c r="D10">
        <f>COUNTIFS('Before Alignment'!A:A,'Area-Division Analysis-Before'!A10,'Before Alignment'!B:B,'Area-Division Analysis-Before'!B10)</f>
        <v>4</v>
      </c>
      <c r="E10">
        <f>COUNTIFS('Before Alignment'!A:A,'Area-Division Analysis-Before'!A10,'Before Alignment'!B:B,'Area-Division Analysis-Before'!B10,'Before Alignment'!H:H,"&lt;&gt;Suspended")</f>
        <v>4</v>
      </c>
    </row>
    <row r="11" spans="1:6" x14ac:dyDescent="0.3">
      <c r="A11" t="s">
        <v>38</v>
      </c>
      <c r="B11" t="s">
        <v>160</v>
      </c>
      <c r="C11" t="s">
        <v>140</v>
      </c>
      <c r="D11">
        <f>COUNTIFS('Before Alignment'!A:A,'Area-Division Analysis-Before'!A11,'Before Alignment'!B:B,'Area-Division Analysis-Before'!B11)</f>
        <v>4</v>
      </c>
      <c r="E11">
        <f>COUNTIFS('Before Alignment'!A:A,'Area-Division Analysis-Before'!A11,'Before Alignment'!B:B,'Area-Division Analysis-Before'!B11,'Before Alignment'!H:H,"&lt;&gt;Suspended")</f>
        <v>3</v>
      </c>
    </row>
    <row r="12" spans="1:6" x14ac:dyDescent="0.3">
      <c r="A12" s="4" t="s">
        <v>38</v>
      </c>
      <c r="B12" s="4" t="s">
        <v>161</v>
      </c>
      <c r="C12" s="4" t="s">
        <v>141</v>
      </c>
      <c r="D12" s="4">
        <f>COUNTIFS('Before Alignment'!A:A,'Area-Division Analysis-Before'!A12,'Before Alignment'!B:B,'Area-Division Analysis-Before'!B12)</f>
        <v>3</v>
      </c>
      <c r="E12" s="4">
        <f>COUNTIFS('Before Alignment'!A:A,'Area-Division Analysis-Before'!A12,'Before Alignment'!B:B,'Area-Division Analysis-Before'!B12,'Before Alignment'!H:H,"&lt;&gt;Suspended")</f>
        <v>2</v>
      </c>
      <c r="F12" s="5" t="s">
        <v>165</v>
      </c>
    </row>
    <row r="13" spans="1:6" x14ac:dyDescent="0.3">
      <c r="A13" t="s">
        <v>38</v>
      </c>
      <c r="B13" t="s">
        <v>162</v>
      </c>
      <c r="C13" t="s">
        <v>142</v>
      </c>
      <c r="D13">
        <f>COUNTIFS('Before Alignment'!A:A,'Area-Division Analysis-Before'!A13,'Before Alignment'!B:B,'Area-Division Analysis-Before'!B13)</f>
        <v>5</v>
      </c>
      <c r="E13">
        <f>COUNTIFS('Before Alignment'!A:A,'Area-Division Analysis-Before'!A13,'Before Alignment'!B:B,'Area-Division Analysis-Before'!B13,'Before Alignment'!H:H,"&lt;&gt;Suspended")</f>
        <v>5</v>
      </c>
    </row>
    <row r="14" spans="1:6" x14ac:dyDescent="0.3">
      <c r="A14" t="s">
        <v>62</v>
      </c>
      <c r="B14" t="s">
        <v>158</v>
      </c>
      <c r="C14" t="s">
        <v>143</v>
      </c>
      <c r="D14">
        <f>COUNTIFS('Before Alignment'!A:A,'Area-Division Analysis-Before'!A14,'Before Alignment'!B:B,'Area-Division Analysis-Before'!B14)</f>
        <v>4</v>
      </c>
      <c r="E14">
        <f>COUNTIFS('Before Alignment'!A:A,'Area-Division Analysis-Before'!A14,'Before Alignment'!B:B,'Area-Division Analysis-Before'!B14,'Before Alignment'!H:H,"&lt;&gt;Suspended")</f>
        <v>4</v>
      </c>
    </row>
    <row r="15" spans="1:6" x14ac:dyDescent="0.3">
      <c r="A15" t="s">
        <v>62</v>
      </c>
      <c r="B15" t="s">
        <v>159</v>
      </c>
      <c r="C15" t="s">
        <v>144</v>
      </c>
      <c r="D15">
        <f>COUNTIFS('Before Alignment'!A:A,'Area-Division Analysis-Before'!A15,'Before Alignment'!B:B,'Area-Division Analysis-Before'!B15)</f>
        <v>5</v>
      </c>
      <c r="E15">
        <f>COUNTIFS('Before Alignment'!A:A,'Area-Division Analysis-Before'!A15,'Before Alignment'!B:B,'Area-Division Analysis-Before'!B15,'Before Alignment'!H:H,"&lt;&gt;Suspended")</f>
        <v>4</v>
      </c>
    </row>
    <row r="16" spans="1:6" x14ac:dyDescent="0.3">
      <c r="A16" t="s">
        <v>62</v>
      </c>
      <c r="B16" t="s">
        <v>160</v>
      </c>
      <c r="C16" t="s">
        <v>145</v>
      </c>
      <c r="D16">
        <f>COUNTIFS('Before Alignment'!A:A,'Area-Division Analysis-Before'!A16,'Before Alignment'!B:B,'Area-Division Analysis-Before'!B16)</f>
        <v>5</v>
      </c>
      <c r="E16">
        <f>COUNTIFS('Before Alignment'!A:A,'Area-Division Analysis-Before'!A16,'Before Alignment'!B:B,'Area-Division Analysis-Before'!B16,'Before Alignment'!H:H,"&lt;&gt;Suspended")</f>
        <v>5</v>
      </c>
    </row>
    <row r="17" spans="1:6" x14ac:dyDescent="0.3">
      <c r="A17" t="s">
        <v>78</v>
      </c>
      <c r="B17" t="s">
        <v>158</v>
      </c>
      <c r="C17" t="s">
        <v>146</v>
      </c>
      <c r="D17">
        <v>4</v>
      </c>
      <c r="E17">
        <f>COUNTIFS('Before Alignment'!A:A,'Area-Division Analysis-Before'!A17,'Before Alignment'!B:B,'Area-Division Analysis-Before'!B17,'Before Alignment'!H:H,"&lt;&gt;Suspended")</f>
        <v>4</v>
      </c>
    </row>
    <row r="18" spans="1:6" x14ac:dyDescent="0.3">
      <c r="A18" t="s">
        <v>78</v>
      </c>
      <c r="B18" t="s">
        <v>159</v>
      </c>
      <c r="C18" t="s">
        <v>147</v>
      </c>
      <c r="D18">
        <f>COUNTIFS('Before Alignment'!A:A,'Area-Division Analysis-Before'!A18,'Before Alignment'!B:B,'Area-Division Analysis-Before'!B18)</f>
        <v>4</v>
      </c>
      <c r="E18">
        <f>COUNTIFS('Before Alignment'!A:A,'Area-Division Analysis-Before'!A18,'Before Alignment'!B:B,'Area-Division Analysis-Before'!B18,'Before Alignment'!H:H,"&lt;&gt;Suspended")</f>
        <v>4</v>
      </c>
    </row>
    <row r="19" spans="1:6" x14ac:dyDescent="0.3">
      <c r="A19" t="s">
        <v>78</v>
      </c>
      <c r="B19" t="s">
        <v>160</v>
      </c>
      <c r="C19" t="s">
        <v>148</v>
      </c>
      <c r="D19">
        <f>COUNTIFS('Before Alignment'!A:A,'Area-Division Analysis-Before'!A19,'Before Alignment'!B:B,'Area-Division Analysis-Before'!B19)</f>
        <v>5</v>
      </c>
      <c r="E19">
        <f>COUNTIFS('Before Alignment'!A:A,'Area-Division Analysis-Before'!A19,'Before Alignment'!B:B,'Area-Division Analysis-Before'!B19,'Before Alignment'!H:H,"&lt;&gt;Suspended")</f>
        <v>5</v>
      </c>
    </row>
    <row r="20" spans="1:6" x14ac:dyDescent="0.3">
      <c r="A20" t="s">
        <v>78</v>
      </c>
      <c r="B20" t="s">
        <v>161</v>
      </c>
      <c r="C20" t="s">
        <v>149</v>
      </c>
      <c r="D20">
        <f>COUNTIFS('Before Alignment'!A:A,'Area-Division Analysis-Before'!A20,'Before Alignment'!B:B,'Area-Division Analysis-Before'!B20)</f>
        <v>4</v>
      </c>
      <c r="E20">
        <f>COUNTIFS('Before Alignment'!A:A,'Area-Division Analysis-Before'!A20,'Before Alignment'!B:B,'Area-Division Analysis-Before'!B20,'Before Alignment'!H:H,"&lt;&gt;Suspended")</f>
        <v>4</v>
      </c>
    </row>
    <row r="21" spans="1:6" x14ac:dyDescent="0.3">
      <c r="A21" s="4" t="s">
        <v>78</v>
      </c>
      <c r="B21" s="4" t="s">
        <v>162</v>
      </c>
      <c r="C21" s="4" t="s">
        <v>150</v>
      </c>
      <c r="D21" s="4">
        <f>COUNTIFS('Before Alignment'!A:A,'Area-Division Analysis-Before'!A21,'Before Alignment'!B:B,'Area-Division Analysis-Before'!B21)</f>
        <v>3</v>
      </c>
      <c r="E21" s="4">
        <f>COUNTIFS('Before Alignment'!A:A,'Area-Division Analysis-Before'!A21,'Before Alignment'!B:B,'Area-Division Analysis-Before'!B21,'Before Alignment'!H:H,"&lt;&gt;Suspended")</f>
        <v>2</v>
      </c>
      <c r="F21" s="5" t="s">
        <v>222</v>
      </c>
    </row>
    <row r="22" spans="1:6" x14ac:dyDescent="0.3">
      <c r="A22" t="s">
        <v>98</v>
      </c>
      <c r="B22" t="s">
        <v>158</v>
      </c>
      <c r="C22" t="s">
        <v>151</v>
      </c>
      <c r="D22">
        <f>COUNTIFS('Before Alignment'!A:A,'Area-Division Analysis-Before'!A22,'Before Alignment'!B:B,'Area-Division Analysis-Before'!B22)</f>
        <v>4</v>
      </c>
      <c r="E22">
        <f>COUNTIFS('Before Alignment'!A:A,'Area-Division Analysis-Before'!A22,'Before Alignment'!B:B,'Area-Division Analysis-Before'!B22,'Before Alignment'!H:H,"&lt;&gt;Suspended")</f>
        <v>4</v>
      </c>
    </row>
    <row r="23" spans="1:6" x14ac:dyDescent="0.3">
      <c r="A23" t="s">
        <v>98</v>
      </c>
      <c r="B23" t="s">
        <v>159</v>
      </c>
      <c r="C23" t="s">
        <v>152</v>
      </c>
      <c r="D23">
        <f>COUNTIFS('Before Alignment'!A:A,'Area-Division Analysis-Before'!A23,'Before Alignment'!B:B,'Area-Division Analysis-Before'!B23)</f>
        <v>5</v>
      </c>
      <c r="E23">
        <f>COUNTIFS('Before Alignment'!A:A,'Area-Division Analysis-Before'!A23,'Before Alignment'!B:B,'Area-Division Analysis-Before'!B23,'Before Alignment'!H:H,"&lt;&gt;Suspended")</f>
        <v>5</v>
      </c>
    </row>
    <row r="24" spans="1:6" x14ac:dyDescent="0.3">
      <c r="A24" t="s">
        <v>98</v>
      </c>
      <c r="B24" t="s">
        <v>160</v>
      </c>
      <c r="C24" t="s">
        <v>153</v>
      </c>
      <c r="D24">
        <f>COUNTIFS('Before Alignment'!A:A,'Area-Division Analysis-Before'!A24,'Before Alignment'!B:B,'Area-Division Analysis-Before'!B24)</f>
        <v>5</v>
      </c>
      <c r="E24">
        <f>COUNTIFS('Before Alignment'!A:A,'Area-Division Analysis-Before'!A24,'Before Alignment'!B:B,'Area-Division Analysis-Before'!B24,'Before Alignment'!H:H,"&lt;&gt;Suspended")</f>
        <v>5</v>
      </c>
    </row>
    <row r="25" spans="1:6" x14ac:dyDescent="0.3">
      <c r="A25" t="s">
        <v>113</v>
      </c>
      <c r="B25" t="s">
        <v>158</v>
      </c>
      <c r="C25" t="s">
        <v>154</v>
      </c>
      <c r="D25">
        <f>COUNTIFS('Before Alignment'!A:A,'Area-Division Analysis-Before'!A25,'Before Alignment'!B:B,'Area-Division Analysis-Before'!B25)</f>
        <v>4</v>
      </c>
      <c r="E25">
        <f>COUNTIFS('Before Alignment'!A:A,'Area-Division Analysis-Before'!A25,'Before Alignment'!B:B,'Area-Division Analysis-Before'!B25,'Before Alignment'!H:H,"&lt;&gt;Suspended")</f>
        <v>4</v>
      </c>
    </row>
    <row r="26" spans="1:6" x14ac:dyDescent="0.3">
      <c r="A26" t="s">
        <v>113</v>
      </c>
      <c r="B26" t="s">
        <v>159</v>
      </c>
      <c r="C26" t="s">
        <v>155</v>
      </c>
      <c r="D26">
        <f>COUNTIFS('Before Alignment'!A:A,'Area-Division Analysis-Before'!A26,'Before Alignment'!B:B,'Area-Division Analysis-Before'!B26)</f>
        <v>4</v>
      </c>
      <c r="E26">
        <f>COUNTIFS('Before Alignment'!A:A,'Area-Division Analysis-Before'!A26,'Before Alignment'!B:B,'Area-Division Analysis-Before'!B26,'Before Alignment'!H:H,"&lt;&gt;Suspended")</f>
        <v>4</v>
      </c>
    </row>
    <row r="27" spans="1:6" x14ac:dyDescent="0.3">
      <c r="A27" t="s">
        <v>113</v>
      </c>
      <c r="B27" t="s">
        <v>160</v>
      </c>
      <c r="C27" t="s">
        <v>156</v>
      </c>
      <c r="D27">
        <f>COUNTIFS('Before Alignment'!A:A,'Area-Division Analysis-Before'!A27,'Before Alignment'!B:B,'Area-Division Analysis-Before'!B27)</f>
        <v>4</v>
      </c>
      <c r="E27">
        <f>COUNTIFS('Before Alignment'!A:A,'Area-Division Analysis-Before'!A27,'Before Alignment'!B:B,'Area-Division Analysis-Before'!B27,'Before Alignment'!H:H,"&lt;&gt;Suspended")</f>
        <v>4</v>
      </c>
    </row>
    <row r="28" spans="1:6" x14ac:dyDescent="0.3">
      <c r="A28" t="s">
        <v>113</v>
      </c>
      <c r="B28" t="s">
        <v>161</v>
      </c>
      <c r="C28" t="s">
        <v>157</v>
      </c>
      <c r="D28">
        <f>COUNTIFS('Before Alignment'!A:A,'Area-Division Analysis-Before'!A28,'Before Alignment'!B:B,'Area-Division Analysis-Before'!B28)</f>
        <v>4</v>
      </c>
      <c r="E28">
        <f>COUNTIFS('Before Alignment'!A:A,'Area-Division Analysis-Before'!A28,'Before Alignment'!B:B,'Area-Division Analysis-Before'!B28,'Before Alignment'!H:H,"&lt;&gt;Suspended")</f>
        <v>4</v>
      </c>
    </row>
  </sheetData>
  <autoFilter ref="A1:F28" xr:uid="{98A50752-7AA4-F24A-B6CD-184AFF565E13}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zoomScaleNormal="100" workbookViewId="0">
      <pane ySplit="1" topLeftCell="A23" activePane="bottomLeft" state="frozen"/>
      <selection pane="bottomLeft" activeCell="G44" sqref="G44"/>
    </sheetView>
  </sheetViews>
  <sheetFormatPr defaultColWidth="8.6640625" defaultRowHeight="14.4" x14ac:dyDescent="0.3"/>
  <cols>
    <col min="1" max="1" width="2.6640625" customWidth="1"/>
    <col min="2" max="2" width="2.33203125" customWidth="1"/>
    <col min="3" max="3" width="5" customWidth="1"/>
    <col min="4" max="4" width="9.44140625" customWidth="1"/>
    <col min="5" max="5" width="4.33203125" customWidth="1"/>
    <col min="6" max="6" width="11.77734375" customWidth="1"/>
    <col min="7" max="7" width="29.6640625" customWidth="1"/>
    <col min="8" max="8" width="11" customWidth="1"/>
    <col min="9" max="9" width="5.88671875" hidden="1" customWidth="1"/>
    <col min="10" max="10" width="7.33203125" customWidth="1"/>
    <col min="11" max="11" width="55.6640625" style="3" customWidth="1"/>
  </cols>
  <sheetData>
    <row r="1" spans="1:11" s="1" customFormat="1" ht="36" thickBot="1" x14ac:dyDescent="0.35">
      <c r="A1" s="1" t="s">
        <v>170</v>
      </c>
      <c r="B1" s="1" t="s">
        <v>1</v>
      </c>
      <c r="C1" s="6" t="s">
        <v>194</v>
      </c>
      <c r="D1" s="1" t="s">
        <v>169</v>
      </c>
      <c r="E1" s="6" t="s">
        <v>195</v>
      </c>
      <c r="F1" s="2" t="s">
        <v>221</v>
      </c>
      <c r="G1" s="1" t="s">
        <v>2</v>
      </c>
      <c r="H1" s="1" t="s">
        <v>3</v>
      </c>
      <c r="I1" s="1" t="s">
        <v>168</v>
      </c>
      <c r="J1" s="1" t="s">
        <v>6</v>
      </c>
      <c r="K1" s="2" t="s">
        <v>167</v>
      </c>
    </row>
    <row r="2" spans="1:11" x14ac:dyDescent="0.3">
      <c r="A2" s="7" t="s">
        <v>4</v>
      </c>
      <c r="B2" s="8">
        <v>1</v>
      </c>
      <c r="C2" s="8" t="str">
        <f>_xlfn.CONCAT(A2,B2)</f>
        <v>A1</v>
      </c>
      <c r="D2" s="8">
        <v>924120</v>
      </c>
      <c r="E2" s="8" t="str">
        <f>_xlfn.XLOOKUP(D2,'Clubs-After Alignment'!D:D,'Clubs-After Alignment'!C:C,"XXX",0,1)</f>
        <v>A1</v>
      </c>
      <c r="F2" s="8" t="b">
        <f>C2&lt;&gt;E2</f>
        <v>0</v>
      </c>
      <c r="G2" s="8" t="s">
        <v>5</v>
      </c>
      <c r="H2" s="8" t="str">
        <f>_xlfn.XLOOKUP(D2,'Club status data of 20210505'!E:E,'Club status data of 20210505'!G:G,"XXX",0,1)</f>
        <v>Active</v>
      </c>
      <c r="I2" s="8">
        <v>10</v>
      </c>
      <c r="J2" s="8">
        <f>_xlfn.XLOOKUP(D2,'Club status data of 20210505'!E:E,'Club status data of 20210505'!I:I,"XXX",0,1)</f>
        <v>20</v>
      </c>
      <c r="K2" s="9" t="s">
        <v>130</v>
      </c>
    </row>
    <row r="3" spans="1:11" x14ac:dyDescent="0.3">
      <c r="A3" s="10" t="s">
        <v>4</v>
      </c>
      <c r="B3" s="11">
        <v>1</v>
      </c>
      <c r="C3" s="11" t="str">
        <f t="shared" ref="C3:C66" si="0">_xlfn.CONCAT(A3,B3)</f>
        <v>A1</v>
      </c>
      <c r="D3" s="11">
        <v>1188276</v>
      </c>
      <c r="E3" s="11" t="str">
        <f>_xlfn.XLOOKUP(D3,'Clubs-After Alignment'!D:D,'Clubs-After Alignment'!C:C,"XXX",0,1)</f>
        <v>A1</v>
      </c>
      <c r="F3" s="11" t="b">
        <f t="shared" ref="F3:F66" si="1">C3&lt;&gt;E3</f>
        <v>0</v>
      </c>
      <c r="G3" s="11" t="s">
        <v>7</v>
      </c>
      <c r="H3" s="11" t="str">
        <f>_xlfn.XLOOKUP(D3,'Club status data of 20210505'!E:E,'Club status data of 20210505'!G:G,"XXX",0,1)</f>
        <v>Active</v>
      </c>
      <c r="I3" s="11">
        <v>16</v>
      </c>
      <c r="J3" s="11">
        <f>_xlfn.XLOOKUP(D3,'Club status data of 20210505'!E:E,'Club status data of 20210505'!I:I,"XXX",0,1)</f>
        <v>12</v>
      </c>
      <c r="K3" s="12" t="s">
        <v>130</v>
      </c>
    </row>
    <row r="4" spans="1:11" x14ac:dyDescent="0.3">
      <c r="A4" s="10" t="s">
        <v>4</v>
      </c>
      <c r="B4" s="11">
        <v>1</v>
      </c>
      <c r="C4" s="11" t="str">
        <f t="shared" si="0"/>
        <v>A1</v>
      </c>
      <c r="D4" s="11">
        <v>3408269</v>
      </c>
      <c r="E4" s="11" t="str">
        <f>_xlfn.XLOOKUP(D4,'Clubs-After Alignment'!D:D,'Clubs-After Alignment'!C:C,"XXX",0,1)</f>
        <v>A1</v>
      </c>
      <c r="F4" s="11" t="b">
        <f t="shared" si="1"/>
        <v>0</v>
      </c>
      <c r="G4" s="11" t="s">
        <v>8</v>
      </c>
      <c r="H4" s="11" t="str">
        <f>_xlfn.XLOOKUP(D4,'Club status data of 20210505'!E:E,'Club status data of 20210505'!G:G,"XXX",0,1)</f>
        <v>Active</v>
      </c>
      <c r="I4" s="11">
        <v>20</v>
      </c>
      <c r="J4" s="11">
        <f>_xlfn.XLOOKUP(D4,'Club status data of 20210505'!E:E,'Club status data of 20210505'!I:I,"XXX",0,1)</f>
        <v>11</v>
      </c>
      <c r="K4" s="12"/>
    </row>
    <row r="5" spans="1:11" x14ac:dyDescent="0.3">
      <c r="A5" s="10" t="s">
        <v>4</v>
      </c>
      <c r="B5" s="11">
        <v>1</v>
      </c>
      <c r="C5" s="11" t="str">
        <f t="shared" si="0"/>
        <v>A1</v>
      </c>
      <c r="D5" s="11">
        <v>5432945</v>
      </c>
      <c r="E5" s="11" t="str">
        <f>_xlfn.XLOOKUP(D5,'Clubs-After Alignment'!D:D,'Clubs-After Alignment'!C:C,"XXX",0,1)</f>
        <v>A1</v>
      </c>
      <c r="F5" s="11" t="b">
        <f t="shared" si="1"/>
        <v>0</v>
      </c>
      <c r="G5" s="11" t="s">
        <v>9</v>
      </c>
      <c r="H5" s="11" t="str">
        <f>_xlfn.XLOOKUP(D5,'Club status data of 20210505'!E:E,'Club status data of 20210505'!G:G,"XXX",0,1)</f>
        <v>Active</v>
      </c>
      <c r="I5" s="11">
        <v>20</v>
      </c>
      <c r="J5" s="11">
        <f>_xlfn.XLOOKUP(D5,'Club status data of 20210505'!E:E,'Club status data of 20210505'!I:I,"XXX",0,1)</f>
        <v>10</v>
      </c>
      <c r="K5" s="12"/>
    </row>
    <row r="6" spans="1:11" s="51" customFormat="1" ht="15" thickBot="1" x14ac:dyDescent="0.35">
      <c r="A6" s="31" t="s">
        <v>4</v>
      </c>
      <c r="B6" s="32">
        <v>1</v>
      </c>
      <c r="C6" s="32" t="str">
        <f t="shared" si="0"/>
        <v>A1</v>
      </c>
      <c r="D6" s="32">
        <v>6769364</v>
      </c>
      <c r="E6" s="32" t="str">
        <f>_xlfn.XLOOKUP(D6,'Clubs-After Alignment'!D:D,'Clubs-After Alignment'!C:C,"XXX",0,1)</f>
        <v>A1</v>
      </c>
      <c r="F6" s="32" t="b">
        <f t="shared" si="1"/>
        <v>0</v>
      </c>
      <c r="G6" s="32" t="s">
        <v>10</v>
      </c>
      <c r="H6" s="32" t="str">
        <f>_xlfn.XLOOKUP(D6,'Club status data of 20210505'!E:E,'Club status data of 20210505'!G:G,"XXX",0,1)</f>
        <v>Ineligible</v>
      </c>
      <c r="I6" s="32">
        <v>9</v>
      </c>
      <c r="J6" s="32">
        <f>_xlfn.XLOOKUP(D6,'Club status data of 20210505'!E:E,'Club status data of 20210505'!I:I,"XXX",0,1)</f>
        <v>0</v>
      </c>
      <c r="K6" s="42"/>
    </row>
    <row r="7" spans="1:11" x14ac:dyDescent="0.3">
      <c r="A7" s="7" t="s">
        <v>4</v>
      </c>
      <c r="B7" s="8">
        <v>2</v>
      </c>
      <c r="C7" s="8" t="str">
        <f t="shared" si="0"/>
        <v>A2</v>
      </c>
      <c r="D7" s="8">
        <v>3210</v>
      </c>
      <c r="E7" s="8" t="str">
        <f>_xlfn.XLOOKUP(D7,'Clubs-After Alignment'!D:D,'Clubs-After Alignment'!C:C,"XXX",0,1)</f>
        <v>A2</v>
      </c>
      <c r="F7" s="8" t="b">
        <f t="shared" si="1"/>
        <v>0</v>
      </c>
      <c r="G7" s="8" t="s">
        <v>11</v>
      </c>
      <c r="H7" s="8" t="str">
        <f>_xlfn.XLOOKUP(D7,'Club status data of 20210505'!E:E,'Club status data of 20210505'!G:G,"XXX",0,1)</f>
        <v>Active</v>
      </c>
      <c r="I7" s="8">
        <v>13</v>
      </c>
      <c r="J7" s="8">
        <f>_xlfn.XLOOKUP(D7,'Club status data of 20210505'!E:E,'Club status data of 20210505'!I:I,"XXX",0,1)</f>
        <v>9</v>
      </c>
      <c r="K7" s="9"/>
    </row>
    <row r="8" spans="1:11" x14ac:dyDescent="0.3">
      <c r="A8" s="10" t="s">
        <v>4</v>
      </c>
      <c r="B8" s="11">
        <v>2</v>
      </c>
      <c r="C8" s="11" t="str">
        <f t="shared" si="0"/>
        <v>A2</v>
      </c>
      <c r="D8" s="11">
        <v>4456966</v>
      </c>
      <c r="E8" s="11" t="str">
        <f>_xlfn.XLOOKUP(D8,'Clubs-After Alignment'!D:D,'Clubs-After Alignment'!C:C,"XXX",0,1)</f>
        <v>A2</v>
      </c>
      <c r="F8" s="11" t="b">
        <f t="shared" si="1"/>
        <v>0</v>
      </c>
      <c r="G8" s="11" t="s">
        <v>12</v>
      </c>
      <c r="H8" s="11" t="str">
        <f>_xlfn.XLOOKUP(D8,'Club status data of 20210505'!E:E,'Club status data of 20210505'!G:G,"XXX",0,1)</f>
        <v>Active</v>
      </c>
      <c r="I8" s="11">
        <v>21</v>
      </c>
      <c r="J8" s="11">
        <f>_xlfn.XLOOKUP(D8,'Club status data of 20210505'!E:E,'Club status data of 20210505'!I:I,"XXX",0,1)</f>
        <v>18</v>
      </c>
      <c r="K8" s="12"/>
    </row>
    <row r="9" spans="1:11" x14ac:dyDescent="0.3">
      <c r="A9" s="10" t="s">
        <v>4</v>
      </c>
      <c r="B9" s="11">
        <v>2</v>
      </c>
      <c r="C9" s="11" t="str">
        <f t="shared" si="0"/>
        <v>A2</v>
      </c>
      <c r="D9" s="11">
        <v>5523418</v>
      </c>
      <c r="E9" s="11" t="str">
        <f>_xlfn.XLOOKUP(D9,'Clubs-After Alignment'!D:D,'Clubs-After Alignment'!C:C,"XXX",0,1)</f>
        <v>A2</v>
      </c>
      <c r="F9" s="11" t="b">
        <f t="shared" si="1"/>
        <v>0</v>
      </c>
      <c r="G9" s="11" t="s">
        <v>13</v>
      </c>
      <c r="H9" s="11" t="str">
        <f>_xlfn.XLOOKUP(D9,'Club status data of 20210505'!E:E,'Club status data of 20210505'!G:G,"XXX",0,1)</f>
        <v>Active</v>
      </c>
      <c r="I9" s="11">
        <v>10</v>
      </c>
      <c r="J9" s="11">
        <f>_xlfn.XLOOKUP(D9,'Club status data of 20210505'!E:E,'Club status data of 20210505'!I:I,"XXX",0,1)</f>
        <v>11</v>
      </c>
      <c r="K9" s="12"/>
    </row>
    <row r="10" spans="1:11" x14ac:dyDescent="0.3">
      <c r="A10" s="10" t="s">
        <v>4</v>
      </c>
      <c r="B10" s="11">
        <v>2</v>
      </c>
      <c r="C10" s="11" t="str">
        <f t="shared" si="0"/>
        <v>A2</v>
      </c>
      <c r="D10" s="11">
        <v>5946436</v>
      </c>
      <c r="E10" s="11" t="str">
        <f>_xlfn.XLOOKUP(D10,'Clubs-After Alignment'!D:D,'Clubs-After Alignment'!C:C,"XXX",0,1)</f>
        <v>A2</v>
      </c>
      <c r="F10" s="11" t="b">
        <f t="shared" si="1"/>
        <v>0</v>
      </c>
      <c r="G10" s="11" t="s">
        <v>14</v>
      </c>
      <c r="H10" s="11" t="str">
        <f>_xlfn.XLOOKUP(D10,'Club status data of 20210505'!E:E,'Club status data of 20210505'!G:G,"XXX",0,1)</f>
        <v>Active</v>
      </c>
      <c r="I10" s="11">
        <v>20</v>
      </c>
      <c r="J10" s="11">
        <f>_xlfn.XLOOKUP(D10,'Club status data of 20210505'!E:E,'Club status data of 20210505'!I:I,"XXX",0,1)</f>
        <v>17</v>
      </c>
      <c r="K10" s="12"/>
    </row>
    <row r="11" spans="1:11" ht="15" thickBot="1" x14ac:dyDescent="0.35">
      <c r="A11" s="13" t="s">
        <v>4</v>
      </c>
      <c r="B11" s="14">
        <v>2</v>
      </c>
      <c r="C11" s="14" t="str">
        <f t="shared" si="0"/>
        <v>A2</v>
      </c>
      <c r="D11" s="14">
        <v>7023433</v>
      </c>
      <c r="E11" s="14" t="str">
        <f>_xlfn.XLOOKUP(D11,'Clubs-After Alignment'!D:D,'Clubs-After Alignment'!C:C,"XXX",0,1)</f>
        <v>A2</v>
      </c>
      <c r="F11" s="14" t="b">
        <f t="shared" si="1"/>
        <v>0</v>
      </c>
      <c r="G11" s="14" t="s">
        <v>15</v>
      </c>
      <c r="H11" s="14" t="str">
        <f>_xlfn.XLOOKUP(D11,'Club status data of 20210505'!E:E,'Club status data of 20210505'!G:G,"XXX",0,1)</f>
        <v>Ineligible</v>
      </c>
      <c r="I11" s="14">
        <v>12</v>
      </c>
      <c r="J11" s="14">
        <f>_xlfn.XLOOKUP(D11,'Club status data of 20210505'!E:E,'Club status data of 20210505'!I:I,"XXX",0,1)</f>
        <v>0</v>
      </c>
      <c r="K11" s="15"/>
    </row>
    <row r="12" spans="1:11" x14ac:dyDescent="0.3">
      <c r="A12" s="7" t="s">
        <v>4</v>
      </c>
      <c r="B12" s="8">
        <v>3</v>
      </c>
      <c r="C12" s="8" t="str">
        <f t="shared" si="0"/>
        <v>A3</v>
      </c>
      <c r="D12" s="8">
        <v>5010</v>
      </c>
      <c r="E12" s="8" t="str">
        <f>_xlfn.XLOOKUP(D12,'Clubs-After Alignment'!D:D,'Clubs-After Alignment'!C:C,"XXX",0,1)</f>
        <v>A3</v>
      </c>
      <c r="F12" s="8" t="b">
        <f t="shared" si="1"/>
        <v>0</v>
      </c>
      <c r="G12" s="8" t="s">
        <v>16</v>
      </c>
      <c r="H12" s="8" t="str">
        <f>_xlfn.XLOOKUP(D12,'Club status data of 20210505'!E:E,'Club status data of 20210505'!G:G,"XXX",0,1)</f>
        <v>Active</v>
      </c>
      <c r="I12" s="8">
        <v>8</v>
      </c>
      <c r="J12" s="8">
        <f>_xlfn.XLOOKUP(D12,'Club status data of 20210505'!E:E,'Club status data of 20210505'!I:I,"XXX",0,1)</f>
        <v>10</v>
      </c>
      <c r="K12" s="9"/>
    </row>
    <row r="13" spans="1:11" x14ac:dyDescent="0.3">
      <c r="A13" s="10" t="s">
        <v>4</v>
      </c>
      <c r="B13" s="11">
        <v>3</v>
      </c>
      <c r="C13" s="11" t="str">
        <f t="shared" si="0"/>
        <v>A3</v>
      </c>
      <c r="D13" s="11">
        <v>1295732</v>
      </c>
      <c r="E13" s="11" t="str">
        <f>_xlfn.XLOOKUP(D13,'Clubs-After Alignment'!D:D,'Clubs-After Alignment'!C:C,"XXX",0,1)</f>
        <v>A3</v>
      </c>
      <c r="F13" s="11" t="b">
        <f t="shared" si="1"/>
        <v>0</v>
      </c>
      <c r="G13" s="11" t="s">
        <v>17</v>
      </c>
      <c r="H13" s="11" t="str">
        <f>_xlfn.XLOOKUP(D13,'Club status data of 20210505'!E:E,'Club status data of 20210505'!G:G,"XXX",0,1)</f>
        <v>Active</v>
      </c>
      <c r="I13" s="11">
        <v>18</v>
      </c>
      <c r="J13" s="11">
        <f>_xlfn.XLOOKUP(D13,'Club status data of 20210505'!E:E,'Club status data of 20210505'!I:I,"XXX",0,1)</f>
        <v>15</v>
      </c>
      <c r="K13" s="12"/>
    </row>
    <row r="14" spans="1:11" x14ac:dyDescent="0.3">
      <c r="A14" s="10" t="s">
        <v>4</v>
      </c>
      <c r="B14" s="11">
        <v>3</v>
      </c>
      <c r="C14" s="11" t="str">
        <f t="shared" si="0"/>
        <v>A3</v>
      </c>
      <c r="D14" s="11">
        <v>6703700</v>
      </c>
      <c r="E14" s="11" t="str">
        <f>_xlfn.XLOOKUP(D14,'Clubs-After Alignment'!D:D,'Clubs-After Alignment'!C:C,"XXX",0,1)</f>
        <v>A3</v>
      </c>
      <c r="F14" s="11" t="b">
        <f t="shared" si="1"/>
        <v>0</v>
      </c>
      <c r="G14" s="11" t="s">
        <v>18</v>
      </c>
      <c r="H14" s="11" t="str">
        <f>_xlfn.XLOOKUP(D14,'Club status data of 20210505'!E:E,'Club status data of 20210505'!G:G,"XXX",0,1)</f>
        <v>Active</v>
      </c>
      <c r="I14" s="11">
        <v>13</v>
      </c>
      <c r="J14" s="11">
        <f>_xlfn.XLOOKUP(D14,'Club status data of 20210505'!E:E,'Club status data of 20210505'!I:I,"XXX",0,1)</f>
        <v>9</v>
      </c>
      <c r="K14" s="12"/>
    </row>
    <row r="15" spans="1:11" ht="15" thickBot="1" x14ac:dyDescent="0.35">
      <c r="A15" s="13" t="s">
        <v>4</v>
      </c>
      <c r="B15" s="14">
        <v>3</v>
      </c>
      <c r="C15" s="14" t="str">
        <f t="shared" si="0"/>
        <v>A3</v>
      </c>
      <c r="D15" s="14">
        <v>7021504</v>
      </c>
      <c r="E15" s="14" t="str">
        <f>_xlfn.XLOOKUP(D15,'Clubs-After Alignment'!D:D,'Clubs-After Alignment'!C:C,"XXX",0,1)</f>
        <v>A3</v>
      </c>
      <c r="F15" s="14" t="b">
        <f t="shared" si="1"/>
        <v>0</v>
      </c>
      <c r="G15" s="14" t="s">
        <v>19</v>
      </c>
      <c r="H15" s="14" t="str">
        <f>_xlfn.XLOOKUP(D15,'Club status data of 20210505'!E:E,'Club status data of 20210505'!G:G,"XXX",0,1)</f>
        <v>Active</v>
      </c>
      <c r="I15" s="14">
        <v>13</v>
      </c>
      <c r="J15" s="14">
        <f>_xlfn.XLOOKUP(D15,'Club status data of 20210505'!E:E,'Club status data of 20210505'!I:I,"XXX",0,1)</f>
        <v>15</v>
      </c>
      <c r="K15" s="15"/>
    </row>
    <row r="16" spans="1:11" x14ac:dyDescent="0.3">
      <c r="A16" s="7" t="s">
        <v>20</v>
      </c>
      <c r="B16" s="8">
        <v>1</v>
      </c>
      <c r="C16" s="8" t="str">
        <f t="shared" si="0"/>
        <v>B1</v>
      </c>
      <c r="D16" s="8">
        <v>7833</v>
      </c>
      <c r="E16" s="8" t="str">
        <f>_xlfn.XLOOKUP(D16,'Clubs-After Alignment'!D:D,'Clubs-After Alignment'!C:C,"XXX",0,1)</f>
        <v>B1</v>
      </c>
      <c r="F16" s="8" t="b">
        <f t="shared" si="1"/>
        <v>0</v>
      </c>
      <c r="G16" s="8" t="s">
        <v>21</v>
      </c>
      <c r="H16" s="8" t="str">
        <f>_xlfn.XLOOKUP(D16,'Club status data of 20210505'!E:E,'Club status data of 20210505'!G:G,"XXX",0,1)</f>
        <v>Active</v>
      </c>
      <c r="I16" s="8">
        <v>22</v>
      </c>
      <c r="J16" s="8">
        <f>_xlfn.XLOOKUP(D16,'Club status data of 20210505'!E:E,'Club status data of 20210505'!I:I,"XXX",0,1)</f>
        <v>18</v>
      </c>
      <c r="K16" s="9"/>
    </row>
    <row r="17" spans="1:11" x14ac:dyDescent="0.3">
      <c r="A17" s="10" t="s">
        <v>20</v>
      </c>
      <c r="B17" s="11">
        <v>1</v>
      </c>
      <c r="C17" s="11" t="str">
        <f t="shared" si="0"/>
        <v>B1</v>
      </c>
      <c r="D17" s="11">
        <v>1227778</v>
      </c>
      <c r="E17" s="11" t="str">
        <f>_xlfn.XLOOKUP(D17,'Clubs-After Alignment'!D:D,'Clubs-After Alignment'!C:C,"XXX",0,1)</f>
        <v>B1</v>
      </c>
      <c r="F17" s="11" t="b">
        <f t="shared" si="1"/>
        <v>0</v>
      </c>
      <c r="G17" s="11" t="s">
        <v>22</v>
      </c>
      <c r="H17" s="11" t="str">
        <f>_xlfn.XLOOKUP(D17,'Club status data of 20210505'!E:E,'Club status data of 20210505'!G:G,"XXX",0,1)</f>
        <v>Active</v>
      </c>
      <c r="I17" s="11">
        <v>20</v>
      </c>
      <c r="J17" s="11">
        <f>_xlfn.XLOOKUP(D17,'Club status data of 20210505'!E:E,'Club status data of 20210505'!I:I,"XXX",0,1)</f>
        <v>17</v>
      </c>
      <c r="K17" s="12"/>
    </row>
    <row r="18" spans="1:11" x14ac:dyDescent="0.3">
      <c r="A18" s="10" t="s">
        <v>20</v>
      </c>
      <c r="B18" s="11">
        <v>1</v>
      </c>
      <c r="C18" s="11" t="str">
        <f t="shared" si="0"/>
        <v>B1</v>
      </c>
      <c r="D18" s="11">
        <v>3977462</v>
      </c>
      <c r="E18" s="11" t="str">
        <f>_xlfn.XLOOKUP(D18,'Clubs-After Alignment'!D:D,'Clubs-After Alignment'!C:C,"XXX",0,1)</f>
        <v>B1</v>
      </c>
      <c r="F18" s="11" t="b">
        <f t="shared" si="1"/>
        <v>0</v>
      </c>
      <c r="G18" s="11" t="s">
        <v>23</v>
      </c>
      <c r="H18" s="11" t="str">
        <f>_xlfn.XLOOKUP(D18,'Club status data of 20210505'!E:E,'Club status data of 20210505'!G:G,"XXX",0,1)</f>
        <v>Low</v>
      </c>
      <c r="I18" s="11">
        <v>10</v>
      </c>
      <c r="J18" s="11">
        <f>_xlfn.XLOOKUP(D18,'Club status data of 20210505'!E:E,'Club status data of 20210505'!I:I,"XXX",0,1)</f>
        <v>6</v>
      </c>
      <c r="K18" s="12"/>
    </row>
    <row r="19" spans="1:11" ht="15" thickBot="1" x14ac:dyDescent="0.35">
      <c r="A19" s="13" t="s">
        <v>20</v>
      </c>
      <c r="B19" s="14">
        <v>1</v>
      </c>
      <c r="C19" s="14" t="str">
        <f t="shared" si="0"/>
        <v>B1</v>
      </c>
      <c r="D19" s="14">
        <v>6662264</v>
      </c>
      <c r="E19" s="14" t="str">
        <f>_xlfn.XLOOKUP(D19,'Clubs-After Alignment'!D:D,'Clubs-After Alignment'!C:C,"XXX",0,1)</f>
        <v>B1</v>
      </c>
      <c r="F19" s="14" t="b">
        <f t="shared" si="1"/>
        <v>0</v>
      </c>
      <c r="G19" s="14" t="s">
        <v>24</v>
      </c>
      <c r="H19" s="14" t="str">
        <f>_xlfn.XLOOKUP(D19,'Club status data of 20210505'!E:E,'Club status data of 20210505'!G:G,"XXX",0,1)</f>
        <v>Active</v>
      </c>
      <c r="I19" s="14">
        <v>15</v>
      </c>
      <c r="J19" s="14">
        <f>_xlfn.XLOOKUP(D19,'Club status data of 20210505'!E:E,'Club status data of 20210505'!I:I,"XXX",0,1)</f>
        <v>16</v>
      </c>
      <c r="K19" s="15"/>
    </row>
    <row r="20" spans="1:11" x14ac:dyDescent="0.3">
      <c r="A20" s="7" t="s">
        <v>20</v>
      </c>
      <c r="B20" s="8">
        <v>2</v>
      </c>
      <c r="C20" s="8" t="str">
        <f t="shared" ref="C20:C31" si="2">_xlfn.CONCAT(A20,B20)</f>
        <v>B2</v>
      </c>
      <c r="D20" s="8">
        <v>1173</v>
      </c>
      <c r="E20" s="8" t="str">
        <f>_xlfn.XLOOKUP(D20,'Clubs-After Alignment'!D:D,'Clubs-After Alignment'!C:C,"XXX",0,1)</f>
        <v>B3</v>
      </c>
      <c r="F20" s="8" t="b">
        <f t="shared" si="1"/>
        <v>1</v>
      </c>
      <c r="G20" s="8" t="s">
        <v>25</v>
      </c>
      <c r="H20" s="8" t="str">
        <f>_xlfn.XLOOKUP(D20,'Club status data of 20210505'!E:E,'Club status data of 20210505'!G:G,"XXX",0,1)</f>
        <v>Active</v>
      </c>
      <c r="I20" s="8">
        <v>20</v>
      </c>
      <c r="J20" s="8">
        <f>_xlfn.XLOOKUP(D20,'Club status data of 20210505'!E:E,'Club status data of 20210505'!I:I,"XXX",0,1)</f>
        <v>17</v>
      </c>
      <c r="K20" s="9"/>
    </row>
    <row r="21" spans="1:11" x14ac:dyDescent="0.3">
      <c r="A21" s="10" t="s">
        <v>20</v>
      </c>
      <c r="B21" s="11">
        <v>2</v>
      </c>
      <c r="C21" s="11" t="str">
        <f t="shared" si="2"/>
        <v>B2</v>
      </c>
      <c r="D21" s="11">
        <v>5611915</v>
      </c>
      <c r="E21" s="11" t="str">
        <f>_xlfn.XLOOKUP(D21,'Clubs-After Alignment'!D:D,'Clubs-After Alignment'!C:C,"XXX",0,1)</f>
        <v>B2</v>
      </c>
      <c r="F21" s="11" t="b">
        <f t="shared" si="1"/>
        <v>0</v>
      </c>
      <c r="G21" s="11" t="s">
        <v>26</v>
      </c>
      <c r="H21" s="11" t="str">
        <f>_xlfn.XLOOKUP(D21,'Club status data of 20210505'!E:E,'Club status data of 20210505'!G:G,"XXX",0,1)</f>
        <v>Active</v>
      </c>
      <c r="I21" s="11">
        <v>23</v>
      </c>
      <c r="J21" s="11">
        <f>_xlfn.XLOOKUP(D21,'Club status data of 20210505'!E:E,'Club status data of 20210505'!I:I,"XXX",0,1)</f>
        <v>17</v>
      </c>
      <c r="K21" s="12"/>
    </row>
    <row r="22" spans="1:11" x14ac:dyDescent="0.3">
      <c r="A22" s="10" t="s">
        <v>20</v>
      </c>
      <c r="B22" s="11">
        <v>2</v>
      </c>
      <c r="C22" s="11" t="str">
        <f t="shared" si="2"/>
        <v>B2</v>
      </c>
      <c r="D22" s="11">
        <v>6845258</v>
      </c>
      <c r="E22" s="11" t="str">
        <f>_xlfn.XLOOKUP(D22,'Clubs-After Alignment'!D:D,'Clubs-After Alignment'!C:C,"XXX",0,1)</f>
        <v>B3</v>
      </c>
      <c r="F22" s="11" t="b">
        <f t="shared" si="1"/>
        <v>1</v>
      </c>
      <c r="G22" s="11" t="s">
        <v>27</v>
      </c>
      <c r="H22" s="11" t="str">
        <f>_xlfn.XLOOKUP(D22,'Club status data of 20210505'!E:E,'Club status data of 20210505'!G:G,"XXX",0,1)</f>
        <v>Active</v>
      </c>
      <c r="I22" s="11">
        <v>8</v>
      </c>
      <c r="J22" s="11">
        <f>_xlfn.XLOOKUP(D22,'Club status data of 20210505'!E:E,'Club status data of 20210505'!I:I,"XXX",0,1)</f>
        <v>10</v>
      </c>
      <c r="K22" s="12"/>
    </row>
    <row r="23" spans="1:11" ht="15" thickBot="1" x14ac:dyDescent="0.35">
      <c r="A23" s="13" t="s">
        <v>20</v>
      </c>
      <c r="B23" s="14">
        <v>2</v>
      </c>
      <c r="C23" s="14" t="str">
        <f t="shared" si="2"/>
        <v>B2</v>
      </c>
      <c r="D23" s="14">
        <v>7571849</v>
      </c>
      <c r="E23" s="14" t="str">
        <f>_xlfn.XLOOKUP(D23,'Clubs-After Alignment'!D:D,'Clubs-After Alignment'!C:C,"XXX",0,1)</f>
        <v>B3</v>
      </c>
      <c r="F23" s="14" t="b">
        <f t="shared" si="1"/>
        <v>1</v>
      </c>
      <c r="G23" s="14" t="s">
        <v>28</v>
      </c>
      <c r="H23" s="14" t="str">
        <f>_xlfn.XLOOKUP(D23,'Club status data of 20210505'!E:E,'Club status data of 20210505'!G:G,"XXX",0,1)</f>
        <v>Active</v>
      </c>
      <c r="I23" s="14">
        <v>30</v>
      </c>
      <c r="J23" s="14">
        <f>_xlfn.XLOOKUP(D23,'Club status data of 20210505'!E:E,'Club status data of 20210505'!I:I,"XXX",0,1)</f>
        <v>2</v>
      </c>
      <c r="K23" s="15"/>
    </row>
    <row r="24" spans="1:11" x14ac:dyDescent="0.3">
      <c r="A24" s="7" t="s">
        <v>20</v>
      </c>
      <c r="B24" s="8">
        <v>3</v>
      </c>
      <c r="C24" s="8" t="str">
        <f t="shared" si="2"/>
        <v>B3</v>
      </c>
      <c r="D24" s="8">
        <v>834</v>
      </c>
      <c r="E24" s="8" t="str">
        <f>_xlfn.XLOOKUP(D24,'Clubs-After Alignment'!D:D,'Clubs-After Alignment'!C:C,"XXX",0,1)</f>
        <v>B3</v>
      </c>
      <c r="F24" s="8" t="b">
        <f t="shared" si="1"/>
        <v>0</v>
      </c>
      <c r="G24" s="8" t="s">
        <v>29</v>
      </c>
      <c r="H24" s="8" t="str">
        <f>_xlfn.XLOOKUP(D24,'Club status data of 20210505'!E:E,'Club status data of 20210505'!G:G,"XXX",0,1)</f>
        <v>Active</v>
      </c>
      <c r="I24" s="8">
        <v>10</v>
      </c>
      <c r="J24" s="8">
        <f>_xlfn.XLOOKUP(D24,'Club status data of 20210505'!E:E,'Club status data of 20210505'!I:I,"XXX",0,1)</f>
        <v>9</v>
      </c>
      <c r="K24" s="9"/>
    </row>
    <row r="25" spans="1:11" x14ac:dyDescent="0.3">
      <c r="A25" s="34" t="s">
        <v>20</v>
      </c>
      <c r="B25" s="35">
        <v>3</v>
      </c>
      <c r="C25" s="35" t="str">
        <f t="shared" si="2"/>
        <v>B3</v>
      </c>
      <c r="D25" s="35">
        <v>4425917</v>
      </c>
      <c r="E25" s="35" t="str">
        <f>_xlfn.XLOOKUP(D25,'Clubs-After Alignment'!D:D,'Clubs-After Alignment'!C:C,"XXX",0,1)</f>
        <v>B3</v>
      </c>
      <c r="F25" s="35" t="b">
        <f t="shared" si="1"/>
        <v>0</v>
      </c>
      <c r="G25" s="35" t="s">
        <v>30</v>
      </c>
      <c r="H25" s="35" t="str">
        <f>_xlfn.XLOOKUP(D25,'Club status data of 20210505'!E:E,'Club status data of 20210505'!G:G,"XXX",0,1)</f>
        <v>Ineligible</v>
      </c>
      <c r="I25" s="35">
        <v>15</v>
      </c>
      <c r="J25" s="35">
        <f>_xlfn.XLOOKUP(D25,'Club status data of 20210505'!E:E,'Club status data of 20210505'!I:I,"XXX",0,1)</f>
        <v>0</v>
      </c>
      <c r="K25" s="45"/>
    </row>
    <row r="26" spans="1:11" x14ac:dyDescent="0.3">
      <c r="A26" s="36" t="s">
        <v>20</v>
      </c>
      <c r="B26" s="37">
        <v>3</v>
      </c>
      <c r="C26" s="37" t="str">
        <f t="shared" si="2"/>
        <v>B3</v>
      </c>
      <c r="D26" s="37">
        <v>4685198</v>
      </c>
      <c r="E26" s="37" t="str">
        <f>_xlfn.XLOOKUP(D26,'Clubs-After Alignment'!D:D,'Clubs-After Alignment'!C:C,"XXX",0,1)</f>
        <v>B2</v>
      </c>
      <c r="F26" s="65" t="s">
        <v>224</v>
      </c>
      <c r="G26" s="37" t="s">
        <v>31</v>
      </c>
      <c r="H26" s="37" t="str">
        <f>_xlfn.XLOOKUP(D26,'Club status data of 20210505'!E:E,'Club status data of 20210505'!G:G,"XXX",0,1)</f>
        <v>Suspended</v>
      </c>
      <c r="I26" s="37">
        <v>7</v>
      </c>
      <c r="J26" s="37">
        <f>_xlfn.XLOOKUP(D26,'Club status data of 20210505'!E:E,'Club status data of 20210505'!I:I,"XXX",0,1)</f>
        <v>0</v>
      </c>
      <c r="K26" s="46" t="s">
        <v>130</v>
      </c>
    </row>
    <row r="27" spans="1:11" ht="15" thickBot="1" x14ac:dyDescent="0.35">
      <c r="A27" s="10" t="s">
        <v>20</v>
      </c>
      <c r="B27" s="11">
        <v>3</v>
      </c>
      <c r="C27" s="11" t="str">
        <f t="shared" si="2"/>
        <v>B3</v>
      </c>
      <c r="D27" s="11">
        <v>6666287</v>
      </c>
      <c r="E27" s="11" t="str">
        <f>_xlfn.XLOOKUP(D27,'Clubs-After Alignment'!D:D,'Clubs-After Alignment'!C:C,"XXX",0,1)</f>
        <v>B3</v>
      </c>
      <c r="F27" s="11" t="b">
        <f t="shared" si="1"/>
        <v>0</v>
      </c>
      <c r="G27" s="11" t="s">
        <v>33</v>
      </c>
      <c r="H27" s="11" t="str">
        <f>_xlfn.XLOOKUP(D27,'Club status data of 20210505'!E:E,'Club status data of 20210505'!G:G,"XXX",0,1)</f>
        <v>Low</v>
      </c>
      <c r="I27" s="11">
        <v>9</v>
      </c>
      <c r="J27" s="11">
        <f>_xlfn.XLOOKUP(D27,'Club status data of 20210505'!E:E,'Club status data of 20210505'!I:I,"XXX",0,1)</f>
        <v>7</v>
      </c>
      <c r="K27" s="12"/>
    </row>
    <row r="28" spans="1:11" ht="17.399999999999999" customHeight="1" x14ac:dyDescent="0.3">
      <c r="A28" s="7" t="s">
        <v>20</v>
      </c>
      <c r="B28" s="8">
        <v>4</v>
      </c>
      <c r="C28" s="8" t="str">
        <f t="shared" si="2"/>
        <v>B4</v>
      </c>
      <c r="D28" s="8">
        <v>4046</v>
      </c>
      <c r="E28" s="8" t="str">
        <f>_xlfn.XLOOKUP(D28,'Clubs-After Alignment'!D:D,'Clubs-After Alignment'!C:C,"XXX",0,1)</f>
        <v>B2</v>
      </c>
      <c r="F28" s="8" t="b">
        <f t="shared" si="1"/>
        <v>1</v>
      </c>
      <c r="G28" s="8" t="s">
        <v>34</v>
      </c>
      <c r="H28" s="8" t="str">
        <f>_xlfn.XLOOKUP(D28,'Club status data of 20210505'!E:E,'Club status data of 20210505'!G:G,"XXX",0,1)</f>
        <v>Active</v>
      </c>
      <c r="I28" s="8">
        <v>9</v>
      </c>
      <c r="J28" s="8">
        <f>_xlfn.XLOOKUP(D28,'Club status data of 20210505'!E:E,'Club status data of 20210505'!I:I,"XXX",0,1)</f>
        <v>9</v>
      </c>
      <c r="K28" s="9"/>
    </row>
    <row r="29" spans="1:11" x14ac:dyDescent="0.3">
      <c r="A29" s="10" t="s">
        <v>20</v>
      </c>
      <c r="B29" s="11">
        <v>4</v>
      </c>
      <c r="C29" s="11" t="str">
        <f t="shared" si="2"/>
        <v>B4</v>
      </c>
      <c r="D29" s="11">
        <v>879726</v>
      </c>
      <c r="E29" s="11" t="str">
        <f>_xlfn.XLOOKUP(D29,'Clubs-After Alignment'!D:D,'Clubs-After Alignment'!C:C,"XXX",0,1)</f>
        <v>B2</v>
      </c>
      <c r="F29" s="11" t="b">
        <f t="shared" si="1"/>
        <v>1</v>
      </c>
      <c r="G29" s="11" t="s">
        <v>35</v>
      </c>
      <c r="H29" s="11" t="str">
        <f>_xlfn.XLOOKUP(D29,'Club status data of 20210505'!E:E,'Club status data of 20210505'!G:G,"XXX",0,1)</f>
        <v>Active</v>
      </c>
      <c r="I29" s="11">
        <v>12</v>
      </c>
      <c r="J29" s="11">
        <f>_xlfn.XLOOKUP(D29,'Club status data of 20210505'!E:E,'Club status data of 20210505'!I:I,"XXX",0,1)</f>
        <v>10</v>
      </c>
      <c r="K29" s="12"/>
    </row>
    <row r="30" spans="1:11" x14ac:dyDescent="0.3">
      <c r="A30" s="10" t="s">
        <v>20</v>
      </c>
      <c r="B30" s="11">
        <v>4</v>
      </c>
      <c r="C30" s="11" t="str">
        <f t="shared" si="2"/>
        <v>B4</v>
      </c>
      <c r="D30" s="11">
        <v>1529586</v>
      </c>
      <c r="E30" s="11" t="str">
        <f>_xlfn.XLOOKUP(D30,'Clubs-After Alignment'!D:D,'Clubs-After Alignment'!C:C,"XXX",0,1)</f>
        <v>B2</v>
      </c>
      <c r="F30" s="11" t="b">
        <f t="shared" si="1"/>
        <v>1</v>
      </c>
      <c r="G30" s="11" t="s">
        <v>36</v>
      </c>
      <c r="H30" s="11" t="str">
        <f>_xlfn.XLOOKUP(D30,'Club status data of 20210505'!E:E,'Club status data of 20210505'!G:G,"XXX",0,1)</f>
        <v>Active</v>
      </c>
      <c r="I30" s="11">
        <v>20</v>
      </c>
      <c r="J30" s="11">
        <f>_xlfn.XLOOKUP(D30,'Club status data of 20210505'!E:E,'Club status data of 20210505'!I:I,"XXX",0,1)</f>
        <v>11</v>
      </c>
      <c r="K30" s="12"/>
    </row>
    <row r="31" spans="1:11" ht="15" thickBot="1" x14ac:dyDescent="0.35">
      <c r="A31" s="31" t="s">
        <v>20</v>
      </c>
      <c r="B31" s="32">
        <v>4</v>
      </c>
      <c r="C31" s="32" t="str">
        <f t="shared" si="2"/>
        <v>B4</v>
      </c>
      <c r="D31" s="32">
        <v>7429611</v>
      </c>
      <c r="E31" s="32" t="str">
        <f>_xlfn.XLOOKUP(D31,'Clubs-After Alignment'!D:D,'Clubs-After Alignment'!C:C,"XXX",0,1)</f>
        <v>B2</v>
      </c>
      <c r="F31" s="32" t="b">
        <f t="shared" si="1"/>
        <v>1</v>
      </c>
      <c r="G31" s="32" t="s">
        <v>37</v>
      </c>
      <c r="H31" s="32" t="str">
        <f>_xlfn.XLOOKUP(D31,'Club status data of 20210505'!E:E,'Club status data of 20210505'!G:G,"XXX",0,1)</f>
        <v>Ineligible</v>
      </c>
      <c r="I31" s="16">
        <v>16</v>
      </c>
      <c r="J31" s="32">
        <f>_xlfn.XLOOKUP(D31,'Club status data of 20210505'!E:E,'Club status data of 20210505'!I:I,"XXX",0,1)</f>
        <v>0</v>
      </c>
      <c r="K31" s="17"/>
    </row>
    <row r="32" spans="1:11" x14ac:dyDescent="0.3">
      <c r="A32" s="7" t="s">
        <v>38</v>
      </c>
      <c r="B32" s="8">
        <v>1</v>
      </c>
      <c r="C32" s="8" t="str">
        <f t="shared" si="0"/>
        <v>C1</v>
      </c>
      <c r="D32" s="8">
        <v>1457</v>
      </c>
      <c r="E32" s="8" t="str">
        <f>_xlfn.XLOOKUP(D32,'Clubs-After Alignment'!D:D,'Clubs-After Alignment'!C:C,"XXX",0,1)</f>
        <v>C1</v>
      </c>
      <c r="F32" s="8" t="b">
        <f t="shared" si="1"/>
        <v>0</v>
      </c>
      <c r="G32" s="8" t="s">
        <v>39</v>
      </c>
      <c r="H32" s="8" t="str">
        <f>_xlfn.XLOOKUP(D32,'Club status data of 20210505'!E:E,'Club status data of 20210505'!G:G,"XXX",0,1)</f>
        <v>Low</v>
      </c>
      <c r="I32" s="8">
        <v>10</v>
      </c>
      <c r="J32" s="8">
        <f>_xlfn.XLOOKUP(D32,'Club status data of 20210505'!E:E,'Club status data of 20210505'!I:I,"XXX",0,1)</f>
        <v>7</v>
      </c>
      <c r="K32" s="9"/>
    </row>
    <row r="33" spans="1:11" x14ac:dyDescent="0.3">
      <c r="A33" s="10" t="s">
        <v>38</v>
      </c>
      <c r="B33" s="11">
        <v>1</v>
      </c>
      <c r="C33" s="11" t="str">
        <f t="shared" si="0"/>
        <v>C1</v>
      </c>
      <c r="D33" s="11">
        <v>2023</v>
      </c>
      <c r="E33" s="11" t="str">
        <f>_xlfn.XLOOKUP(D33,'Clubs-After Alignment'!D:D,'Clubs-After Alignment'!C:C,"XXX",0,1)</f>
        <v>C1</v>
      </c>
      <c r="F33" s="11" t="b">
        <f t="shared" si="1"/>
        <v>0</v>
      </c>
      <c r="G33" s="11" t="s">
        <v>40</v>
      </c>
      <c r="H33" s="11" t="str">
        <f>_xlfn.XLOOKUP(D33,'Club status data of 20210505'!E:E,'Club status data of 20210505'!G:G,"XXX",0,1)</f>
        <v>Active</v>
      </c>
      <c r="I33" s="11">
        <v>15</v>
      </c>
      <c r="J33" s="11">
        <f>_xlfn.XLOOKUP(D33,'Club status data of 20210505'!E:E,'Club status data of 20210505'!I:I,"XXX",0,1)</f>
        <v>14</v>
      </c>
      <c r="K33" s="12"/>
    </row>
    <row r="34" spans="1:11" x14ac:dyDescent="0.3">
      <c r="A34" s="10" t="s">
        <v>38</v>
      </c>
      <c r="B34" s="11">
        <v>1</v>
      </c>
      <c r="C34" s="11" t="str">
        <f t="shared" si="0"/>
        <v>C1</v>
      </c>
      <c r="D34" s="11">
        <v>4940</v>
      </c>
      <c r="E34" s="11" t="str">
        <f>_xlfn.XLOOKUP(D34,'Clubs-After Alignment'!D:D,'Clubs-After Alignment'!C:C,"XXX",0,1)</f>
        <v>C1</v>
      </c>
      <c r="F34" s="11" t="b">
        <f t="shared" si="1"/>
        <v>0</v>
      </c>
      <c r="G34" s="11" t="s">
        <v>41</v>
      </c>
      <c r="H34" s="11" t="str">
        <f>_xlfn.XLOOKUP(D34,'Club status data of 20210505'!E:E,'Club status data of 20210505'!G:G,"XXX",0,1)</f>
        <v>Low</v>
      </c>
      <c r="I34" s="11">
        <v>11</v>
      </c>
      <c r="J34" s="11">
        <f>_xlfn.XLOOKUP(D34,'Club status data of 20210505'!E:E,'Club status data of 20210505'!I:I,"XXX",0,1)</f>
        <v>6</v>
      </c>
      <c r="K34" s="12" t="s">
        <v>130</v>
      </c>
    </row>
    <row r="35" spans="1:11" x14ac:dyDescent="0.3">
      <c r="A35" s="10" t="s">
        <v>38</v>
      </c>
      <c r="B35" s="11">
        <v>1</v>
      </c>
      <c r="C35" s="11" t="str">
        <f t="shared" si="0"/>
        <v>C1</v>
      </c>
      <c r="D35" s="11">
        <v>9769</v>
      </c>
      <c r="E35" s="11" t="str">
        <f>_xlfn.XLOOKUP(D35,'Clubs-After Alignment'!D:D,'Clubs-After Alignment'!C:C,"XXX",0,1)</f>
        <v>C1</v>
      </c>
      <c r="F35" s="11" t="b">
        <f t="shared" si="1"/>
        <v>0</v>
      </c>
      <c r="G35" s="11" t="s">
        <v>42</v>
      </c>
      <c r="H35" s="11" t="str">
        <f>_xlfn.XLOOKUP(D35,'Club status data of 20210505'!E:E,'Club status data of 20210505'!G:G,"XXX",0,1)</f>
        <v>Low</v>
      </c>
      <c r="I35" s="11">
        <v>11</v>
      </c>
      <c r="J35" s="11">
        <f>_xlfn.XLOOKUP(D35,'Club status data of 20210505'!E:E,'Club status data of 20210505'!I:I,"XXX",0,1)</f>
        <v>7</v>
      </c>
      <c r="K35" s="12"/>
    </row>
    <row r="36" spans="1:11" x14ac:dyDescent="0.3">
      <c r="A36" s="36" t="s">
        <v>38</v>
      </c>
      <c r="B36" s="37">
        <v>1</v>
      </c>
      <c r="C36" s="37" t="str">
        <f t="shared" si="0"/>
        <v>C1</v>
      </c>
      <c r="D36" s="37">
        <v>921878</v>
      </c>
      <c r="E36" s="37" t="str">
        <f>_xlfn.XLOOKUP(D36,'Clubs-After Alignment'!D:D,'Clubs-After Alignment'!C:C,"XXX",0,1)</f>
        <v>C1</v>
      </c>
      <c r="F36" s="37" t="b">
        <f t="shared" si="1"/>
        <v>0</v>
      </c>
      <c r="G36" s="37" t="s">
        <v>43</v>
      </c>
      <c r="H36" s="37" t="str">
        <f>_xlfn.XLOOKUP(D36,'Club status data of 20210505'!E:E,'Club status data of 20210505'!G:G,"XXX",0,1)</f>
        <v>Ineligible</v>
      </c>
      <c r="I36" s="37">
        <v>11</v>
      </c>
      <c r="J36" s="37">
        <f>_xlfn.XLOOKUP(D36,'Club status data of 20210505'!E:E,'Club status data of 20210505'!I:I,"XXX",0,1)</f>
        <v>0</v>
      </c>
      <c r="K36" s="46" t="s">
        <v>190</v>
      </c>
    </row>
    <row r="37" spans="1:11" ht="15" thickBot="1" x14ac:dyDescent="0.35">
      <c r="A37" s="47" t="s">
        <v>38</v>
      </c>
      <c r="B37" s="48">
        <v>1</v>
      </c>
      <c r="C37" s="48" t="str">
        <f t="shared" si="0"/>
        <v>C1</v>
      </c>
      <c r="D37" s="48">
        <v>3950852</v>
      </c>
      <c r="E37" s="48" t="str">
        <f>_xlfn.XLOOKUP(D37,'Clubs-After Alignment'!D:D,'Clubs-After Alignment'!C:C,"XXX",0,1)</f>
        <v>C1</v>
      </c>
      <c r="F37" s="66" t="s">
        <v>224</v>
      </c>
      <c r="G37" s="48" t="s">
        <v>44</v>
      </c>
      <c r="H37" s="48" t="str">
        <f>_xlfn.XLOOKUP(D37,'Club status data of 20210505'!E:E,'Club status data of 20210505'!G:G,"XXX",0,1)</f>
        <v>Suspended</v>
      </c>
      <c r="I37" s="48">
        <v>15</v>
      </c>
      <c r="J37" s="48">
        <f>_xlfn.XLOOKUP(D37,'Club status data of 20210505'!E:E,'Club status data of 20210505'!I:I,"XXX",0,1)</f>
        <v>0</v>
      </c>
      <c r="K37" s="49"/>
    </row>
    <row r="38" spans="1:11" x14ac:dyDescent="0.3">
      <c r="A38" s="7" t="s">
        <v>38</v>
      </c>
      <c r="B38" s="8">
        <v>2</v>
      </c>
      <c r="C38" s="8" t="str">
        <f t="shared" si="0"/>
        <v>C2</v>
      </c>
      <c r="D38" s="8">
        <v>1159</v>
      </c>
      <c r="E38" s="8" t="str">
        <f>_xlfn.XLOOKUP(D38,'Clubs-After Alignment'!D:D,'Clubs-After Alignment'!C:C,"XXX",0,1)</f>
        <v>C2</v>
      </c>
      <c r="F38" s="8" t="b">
        <f t="shared" si="1"/>
        <v>0</v>
      </c>
      <c r="G38" s="8" t="s">
        <v>45</v>
      </c>
      <c r="H38" s="8" t="str">
        <f>_xlfn.XLOOKUP(D38,'Club status data of 20210505'!E:E,'Club status data of 20210505'!G:G,"XXX",0,1)</f>
        <v>Active</v>
      </c>
      <c r="I38" s="8">
        <v>21</v>
      </c>
      <c r="J38" s="8">
        <f>_xlfn.XLOOKUP(D38,'Club status data of 20210505'!E:E,'Club status data of 20210505'!I:I,"XXX",0,1)</f>
        <v>11</v>
      </c>
      <c r="K38" s="9"/>
    </row>
    <row r="39" spans="1:11" x14ac:dyDescent="0.3">
      <c r="A39" s="10" t="s">
        <v>38</v>
      </c>
      <c r="B39" s="11">
        <v>2</v>
      </c>
      <c r="C39" s="11" t="str">
        <f t="shared" si="0"/>
        <v>C2</v>
      </c>
      <c r="D39" s="11">
        <v>1366</v>
      </c>
      <c r="E39" s="11" t="str">
        <f>_xlfn.XLOOKUP(D39,'Clubs-After Alignment'!D:D,'Clubs-After Alignment'!C:C,"XXX",0,1)</f>
        <v>C2</v>
      </c>
      <c r="F39" s="11" t="b">
        <f t="shared" si="1"/>
        <v>0</v>
      </c>
      <c r="G39" s="11" t="s">
        <v>46</v>
      </c>
      <c r="H39" s="11" t="str">
        <f>_xlfn.XLOOKUP(D39,'Club status data of 20210505'!E:E,'Club status data of 20210505'!G:G,"XXX",0,1)</f>
        <v>Active</v>
      </c>
      <c r="I39" s="11">
        <v>23</v>
      </c>
      <c r="J39" s="11">
        <f>_xlfn.XLOOKUP(D39,'Club status data of 20210505'!E:E,'Club status data of 20210505'!I:I,"XXX",0,1)</f>
        <v>22</v>
      </c>
      <c r="K39" s="12"/>
    </row>
    <row r="40" spans="1:11" x14ac:dyDescent="0.3">
      <c r="A40" s="10" t="s">
        <v>38</v>
      </c>
      <c r="B40" s="11">
        <v>2</v>
      </c>
      <c r="C40" s="11" t="str">
        <f t="shared" si="0"/>
        <v>C2</v>
      </c>
      <c r="D40" s="11">
        <v>3390</v>
      </c>
      <c r="E40" s="11" t="str">
        <f>_xlfn.XLOOKUP(D40,'Clubs-After Alignment'!D:D,'Clubs-After Alignment'!C:C,"XXX",0,1)</f>
        <v>C2</v>
      </c>
      <c r="F40" s="11" t="b">
        <f t="shared" si="1"/>
        <v>0</v>
      </c>
      <c r="G40" s="11" t="s">
        <v>47</v>
      </c>
      <c r="H40" s="11" t="str">
        <f>_xlfn.XLOOKUP(D40,'Club status data of 20210505'!E:E,'Club status data of 20210505'!G:G,"XXX",0,1)</f>
        <v>Active</v>
      </c>
      <c r="I40" s="11">
        <v>25</v>
      </c>
      <c r="J40" s="11">
        <f>_xlfn.XLOOKUP(D40,'Club status data of 20210505'!E:E,'Club status data of 20210505'!I:I,"XXX",0,1)</f>
        <v>17</v>
      </c>
      <c r="K40" s="12"/>
    </row>
    <row r="41" spans="1:11" ht="15" thickBot="1" x14ac:dyDescent="0.35">
      <c r="A41" s="13" t="s">
        <v>38</v>
      </c>
      <c r="B41" s="14">
        <v>2</v>
      </c>
      <c r="C41" s="14" t="str">
        <f t="shared" si="0"/>
        <v>C2</v>
      </c>
      <c r="D41" s="14">
        <v>2925829</v>
      </c>
      <c r="E41" s="14" t="str">
        <f>_xlfn.XLOOKUP(D41,'Clubs-After Alignment'!D:D,'Clubs-After Alignment'!C:C,"XXX",0,1)</f>
        <v>C2</v>
      </c>
      <c r="F41" s="14" t="b">
        <f t="shared" si="1"/>
        <v>0</v>
      </c>
      <c r="G41" s="14" t="s">
        <v>48</v>
      </c>
      <c r="H41" s="14" t="str">
        <f>_xlfn.XLOOKUP(D41,'Club status data of 20210505'!E:E,'Club status data of 20210505'!G:G,"XXX",0,1)</f>
        <v>Active</v>
      </c>
      <c r="I41" s="14">
        <v>13</v>
      </c>
      <c r="J41" s="14">
        <f>_xlfn.XLOOKUP(D41,'Club status data of 20210505'!E:E,'Club status data of 20210505'!I:I,"XXX",0,1)</f>
        <v>12</v>
      </c>
      <c r="K41" s="15"/>
    </row>
    <row r="42" spans="1:11" x14ac:dyDescent="0.3">
      <c r="A42" s="7" t="s">
        <v>38</v>
      </c>
      <c r="B42" s="8">
        <v>3</v>
      </c>
      <c r="C42" s="8" t="str">
        <f t="shared" si="0"/>
        <v>C3</v>
      </c>
      <c r="D42" s="8">
        <v>2953</v>
      </c>
      <c r="E42" s="8" t="str">
        <f>_xlfn.XLOOKUP(D42,'Clubs-After Alignment'!D:D,'Clubs-After Alignment'!C:C,"XXX",0,1)</f>
        <v>C3</v>
      </c>
      <c r="F42" s="8" t="b">
        <f t="shared" si="1"/>
        <v>0</v>
      </c>
      <c r="G42" s="8" t="s">
        <v>49</v>
      </c>
      <c r="H42" s="8" t="str">
        <f>_xlfn.XLOOKUP(D42,'Club status data of 20210505'!E:E,'Club status data of 20210505'!G:G,"XXX",0,1)</f>
        <v>Active</v>
      </c>
      <c r="I42" s="8">
        <v>8</v>
      </c>
      <c r="J42" s="8">
        <f>_xlfn.XLOOKUP(D42,'Club status data of 20210505'!E:E,'Club status data of 20210505'!I:I,"XXX",0,1)</f>
        <v>10</v>
      </c>
      <c r="K42" s="9"/>
    </row>
    <row r="43" spans="1:11" x14ac:dyDescent="0.3">
      <c r="A43" s="34" t="s">
        <v>38</v>
      </c>
      <c r="B43" s="35">
        <v>3</v>
      </c>
      <c r="C43" s="35" t="str">
        <f t="shared" si="0"/>
        <v>C3</v>
      </c>
      <c r="D43" s="35">
        <v>1521807</v>
      </c>
      <c r="E43" s="35" t="str">
        <f>_xlfn.XLOOKUP(D43,'Clubs-After Alignment'!D:D,'Clubs-After Alignment'!C:C,"XXX",0,1)</f>
        <v>C3</v>
      </c>
      <c r="F43" s="35" t="b">
        <f t="shared" si="1"/>
        <v>0</v>
      </c>
      <c r="G43" s="35" t="s">
        <v>50</v>
      </c>
      <c r="H43" s="35" t="str">
        <f>_xlfn.XLOOKUP(D43,'Club status data of 20210505'!E:E,'Club status data of 20210505'!G:G,"XXX",0,1)</f>
        <v>Low</v>
      </c>
      <c r="I43" s="35">
        <v>9</v>
      </c>
      <c r="J43" s="35">
        <f>_xlfn.XLOOKUP(D43,'Club status data of 20210505'!E:E,'Club status data of 20210505'!I:I,"XXX",0,1)</f>
        <v>5</v>
      </c>
      <c r="K43" s="45"/>
    </row>
    <row r="44" spans="1:11" x14ac:dyDescent="0.3">
      <c r="A44" s="34" t="s">
        <v>38</v>
      </c>
      <c r="B44" s="35">
        <v>3</v>
      </c>
      <c r="C44" s="35" t="str">
        <f t="shared" si="0"/>
        <v>C3</v>
      </c>
      <c r="D44" s="35">
        <v>7112741</v>
      </c>
      <c r="E44" s="35" t="str">
        <f>_xlfn.XLOOKUP(D44,'Clubs-After Alignment'!D:D,'Clubs-After Alignment'!C:C,"XXX",0,1)</f>
        <v>C3</v>
      </c>
      <c r="F44" s="35" t="b">
        <f t="shared" si="1"/>
        <v>0</v>
      </c>
      <c r="G44" s="35" t="s">
        <v>51</v>
      </c>
      <c r="H44" s="35" t="str">
        <f>_xlfn.XLOOKUP(D44,'Club status data of 20210505'!E:E,'Club status data of 20210505'!G:G,"XXX",0,1)</f>
        <v>Suspended</v>
      </c>
      <c r="I44" s="35">
        <v>7</v>
      </c>
      <c r="J44" s="35">
        <f>_xlfn.XLOOKUP(D44,'Club status data of 20210505'!E:E,'Club status data of 20210505'!I:I,"XXX",0,1)</f>
        <v>7</v>
      </c>
      <c r="K44" s="45"/>
    </row>
    <row r="45" spans="1:11" ht="15" thickBot="1" x14ac:dyDescent="0.35">
      <c r="A45" s="13" t="s">
        <v>38</v>
      </c>
      <c r="B45" s="14">
        <v>3</v>
      </c>
      <c r="C45" s="14" t="str">
        <f t="shared" si="0"/>
        <v>C3</v>
      </c>
      <c r="D45" s="14">
        <v>7455447</v>
      </c>
      <c r="E45" s="14" t="str">
        <f>_xlfn.XLOOKUP(D45,'Clubs-After Alignment'!D:D,'Clubs-After Alignment'!C:C,"XXX",0,1)</f>
        <v>C3</v>
      </c>
      <c r="F45" s="14" t="b">
        <f t="shared" si="1"/>
        <v>0</v>
      </c>
      <c r="G45" s="14" t="s">
        <v>53</v>
      </c>
      <c r="H45" s="14" t="str">
        <f>_xlfn.XLOOKUP(D45,'Club status data of 20210505'!E:E,'Club status data of 20210505'!G:G,"XXX",0,1)</f>
        <v>Ineligible</v>
      </c>
      <c r="I45" s="14">
        <v>17</v>
      </c>
      <c r="J45" s="14">
        <f>_xlfn.XLOOKUP(D45,'Club status data of 20210505'!E:E,'Club status data of 20210505'!I:I,"XXX",0,1)</f>
        <v>0</v>
      </c>
      <c r="K45" s="15"/>
    </row>
    <row r="46" spans="1:11" x14ac:dyDescent="0.3">
      <c r="A46" s="7" t="s">
        <v>38</v>
      </c>
      <c r="B46" s="8">
        <v>4</v>
      </c>
      <c r="C46" s="8" t="str">
        <f t="shared" si="0"/>
        <v>C4</v>
      </c>
      <c r="D46" s="8">
        <v>1983</v>
      </c>
      <c r="E46" s="8" t="str">
        <f>_xlfn.XLOOKUP(D46,'Clubs-After Alignment'!D:D,'Clubs-After Alignment'!C:C,"XXX",0,1)</f>
        <v>C3</v>
      </c>
      <c r="F46" s="8" t="b">
        <f t="shared" si="1"/>
        <v>1</v>
      </c>
      <c r="G46" s="8" t="s">
        <v>54</v>
      </c>
      <c r="H46" s="8" t="str">
        <f>_xlfn.XLOOKUP(D46,'Club status data of 20210505'!E:E,'Club status data of 20210505'!G:G,"XXX",0,1)</f>
        <v>Active</v>
      </c>
      <c r="I46" s="8">
        <v>9</v>
      </c>
      <c r="J46" s="8">
        <f>_xlfn.XLOOKUP(D46,'Club status data of 20210505'!E:E,'Club status data of 20210505'!I:I,"XXX",0,1)</f>
        <v>9</v>
      </c>
      <c r="K46" s="9"/>
    </row>
    <row r="47" spans="1:11" s="51" customFormat="1" x14ac:dyDescent="0.3">
      <c r="A47" s="34" t="s">
        <v>38</v>
      </c>
      <c r="B47" s="35">
        <v>4</v>
      </c>
      <c r="C47" s="35" t="str">
        <f t="shared" si="0"/>
        <v>C4</v>
      </c>
      <c r="D47" s="35">
        <v>739102</v>
      </c>
      <c r="E47" s="35" t="str">
        <f>_xlfn.XLOOKUP(D47,'Clubs-After Alignment'!D:D,'Clubs-After Alignment'!C:C,"XXX",0,1)</f>
        <v>C3</v>
      </c>
      <c r="F47" s="35" t="b">
        <f t="shared" si="1"/>
        <v>1</v>
      </c>
      <c r="G47" s="35" t="s">
        <v>55</v>
      </c>
      <c r="H47" s="35" t="str">
        <f>_xlfn.XLOOKUP(D47,'Club status data of 20210505'!E:E,'Club status data of 20210505'!G:G,"XXX",0,1)</f>
        <v>Low</v>
      </c>
      <c r="I47" s="35">
        <v>6</v>
      </c>
      <c r="J47" s="35">
        <f>_xlfn.XLOOKUP(D47,'Club status data of 20210505'!E:E,'Club status data of 20210505'!I:I,"XXX",0,1)</f>
        <v>6</v>
      </c>
      <c r="K47" s="45"/>
    </row>
    <row r="48" spans="1:11" ht="15" thickBot="1" x14ac:dyDescent="0.35">
      <c r="A48" s="31" t="s">
        <v>38</v>
      </c>
      <c r="B48" s="32">
        <v>4</v>
      </c>
      <c r="C48" s="32" t="str">
        <f t="shared" si="0"/>
        <v>C4</v>
      </c>
      <c r="D48" s="32">
        <v>7439387</v>
      </c>
      <c r="E48" s="32" t="str">
        <f>_xlfn.XLOOKUP(D48,'Clubs-After Alignment'!D:D,'Clubs-After Alignment'!C:C,"XXX",0,1)</f>
        <v>C2</v>
      </c>
      <c r="F48" s="32" t="b">
        <f t="shared" si="1"/>
        <v>1</v>
      </c>
      <c r="G48" s="32" t="s">
        <v>56</v>
      </c>
      <c r="H48" s="32" t="str">
        <f>_xlfn.XLOOKUP(D48,'Club status data of 20210505'!E:E,'Club status data of 20210505'!G:G,"XXX",0,1)</f>
        <v>Suspended</v>
      </c>
      <c r="I48" s="16">
        <v>0</v>
      </c>
      <c r="J48" s="32">
        <f>_xlfn.XLOOKUP(D48,'Club status data of 20210505'!E:E,'Club status data of 20210505'!I:I,"XXX",0,1)</f>
        <v>0</v>
      </c>
      <c r="K48" s="17"/>
    </row>
    <row r="49" spans="1:11" x14ac:dyDescent="0.3">
      <c r="A49" s="20" t="s">
        <v>38</v>
      </c>
      <c r="B49" s="21">
        <v>5</v>
      </c>
      <c r="C49" s="21" t="str">
        <f t="shared" si="0"/>
        <v>C5</v>
      </c>
      <c r="D49" s="21">
        <v>411</v>
      </c>
      <c r="E49" s="21" t="str">
        <f>_xlfn.XLOOKUP(D49,'Clubs-After Alignment'!D:D,'Clubs-After Alignment'!C:C,"XXX",0,1)</f>
        <v>C4</v>
      </c>
      <c r="F49" s="21" t="b">
        <f t="shared" si="1"/>
        <v>1</v>
      </c>
      <c r="G49" s="21" t="s">
        <v>57</v>
      </c>
      <c r="H49" s="21" t="str">
        <f>_xlfn.XLOOKUP(D49,'Club status data of 20210505'!E:E,'Club status data of 20210505'!G:G,"XXX",0,1)</f>
        <v>Low</v>
      </c>
      <c r="I49" s="21">
        <v>12</v>
      </c>
      <c r="J49" s="21">
        <f>_xlfn.XLOOKUP(D49,'Club status data of 20210505'!E:E,'Club status data of 20210505'!I:I,"XXX",0,1)</f>
        <v>3</v>
      </c>
      <c r="K49" s="22"/>
    </row>
    <row r="50" spans="1:11" x14ac:dyDescent="0.3">
      <c r="A50" s="10" t="s">
        <v>38</v>
      </c>
      <c r="B50" s="11">
        <v>5</v>
      </c>
      <c r="C50" s="11" t="str">
        <f t="shared" si="0"/>
        <v>C5</v>
      </c>
      <c r="D50" s="11">
        <v>1559</v>
      </c>
      <c r="E50" s="11" t="str">
        <f>_xlfn.XLOOKUP(D50,'Clubs-After Alignment'!D:D,'Clubs-After Alignment'!C:C,"XXX",0,1)</f>
        <v>C4</v>
      </c>
      <c r="F50" s="11" t="b">
        <f t="shared" si="1"/>
        <v>1</v>
      </c>
      <c r="G50" s="11" t="s">
        <v>58</v>
      </c>
      <c r="H50" s="11" t="str">
        <f>_xlfn.XLOOKUP(D50,'Club status data of 20210505'!E:E,'Club status data of 20210505'!G:G,"XXX",0,1)</f>
        <v>Low</v>
      </c>
      <c r="I50" s="11">
        <v>10</v>
      </c>
      <c r="J50" s="11">
        <f>_xlfn.XLOOKUP(D50,'Club status data of 20210505'!E:E,'Club status data of 20210505'!I:I,"XXX",0,1)</f>
        <v>7</v>
      </c>
      <c r="K50" s="12"/>
    </row>
    <row r="51" spans="1:11" x14ac:dyDescent="0.3">
      <c r="A51" s="10" t="s">
        <v>38</v>
      </c>
      <c r="B51" s="11">
        <v>5</v>
      </c>
      <c r="C51" s="11" t="str">
        <f t="shared" si="0"/>
        <v>C5</v>
      </c>
      <c r="D51" s="11">
        <v>2780</v>
      </c>
      <c r="E51" s="11" t="str">
        <f>_xlfn.XLOOKUP(D51,'Clubs-After Alignment'!D:D,'Clubs-After Alignment'!C:C,"XXX",0,1)</f>
        <v>C4</v>
      </c>
      <c r="F51" s="11" t="b">
        <f t="shared" si="1"/>
        <v>1</v>
      </c>
      <c r="G51" s="11" t="s">
        <v>59</v>
      </c>
      <c r="H51" s="11" t="str">
        <f>_xlfn.XLOOKUP(D51,'Club status data of 20210505'!E:E,'Club status data of 20210505'!G:G,"XXX",0,1)</f>
        <v>Active</v>
      </c>
      <c r="I51" s="11">
        <v>20</v>
      </c>
      <c r="J51" s="11">
        <f>_xlfn.XLOOKUP(D51,'Club status data of 20210505'!E:E,'Club status data of 20210505'!I:I,"XXX",0,1)</f>
        <v>18</v>
      </c>
      <c r="K51" s="12"/>
    </row>
    <row r="52" spans="1:11" x14ac:dyDescent="0.3">
      <c r="A52" s="10" t="s">
        <v>38</v>
      </c>
      <c r="B52" s="11">
        <v>5</v>
      </c>
      <c r="C52" s="11" t="str">
        <f t="shared" si="0"/>
        <v>C5</v>
      </c>
      <c r="D52" s="11">
        <v>588762</v>
      </c>
      <c r="E52" s="11" t="str">
        <f>_xlfn.XLOOKUP(D52,'Clubs-After Alignment'!D:D,'Clubs-After Alignment'!C:C,"XXX",0,1)</f>
        <v>C4</v>
      </c>
      <c r="F52" s="11" t="b">
        <f t="shared" si="1"/>
        <v>1</v>
      </c>
      <c r="G52" s="11" t="s">
        <v>60</v>
      </c>
      <c r="H52" s="11" t="str">
        <f>_xlfn.XLOOKUP(D52,'Club status data of 20210505'!E:E,'Club status data of 20210505'!G:G,"XXX",0,1)</f>
        <v>Active</v>
      </c>
      <c r="I52" s="11">
        <v>22</v>
      </c>
      <c r="J52" s="11">
        <f>_xlfn.XLOOKUP(D52,'Club status data of 20210505'!E:E,'Club status data of 20210505'!I:I,"XXX",0,1)</f>
        <v>18</v>
      </c>
      <c r="K52" s="12"/>
    </row>
    <row r="53" spans="1:11" ht="15" thickBot="1" x14ac:dyDescent="0.35">
      <c r="A53" s="13" t="s">
        <v>38</v>
      </c>
      <c r="B53" s="14">
        <v>5</v>
      </c>
      <c r="C53" s="14" t="str">
        <f t="shared" si="0"/>
        <v>C5</v>
      </c>
      <c r="D53" s="14">
        <v>2672087</v>
      </c>
      <c r="E53" s="14" t="str">
        <f>_xlfn.XLOOKUP(D53,'Clubs-After Alignment'!D:D,'Clubs-After Alignment'!C:C,"XXX",0,1)</f>
        <v>C4</v>
      </c>
      <c r="F53" s="14" t="b">
        <f t="shared" si="1"/>
        <v>1</v>
      </c>
      <c r="G53" s="14" t="s">
        <v>61</v>
      </c>
      <c r="H53" s="14" t="str">
        <f>_xlfn.XLOOKUP(D53,'Club status data of 20210505'!E:E,'Club status data of 20210505'!G:G,"XXX",0,1)</f>
        <v>Active</v>
      </c>
      <c r="I53" s="14">
        <v>9</v>
      </c>
      <c r="J53" s="14">
        <f>_xlfn.XLOOKUP(D53,'Club status data of 20210505'!E:E,'Club status data of 20210505'!I:I,"XXX",0,1)</f>
        <v>8</v>
      </c>
      <c r="K53" s="15"/>
    </row>
    <row r="54" spans="1:11" x14ac:dyDescent="0.3">
      <c r="A54" s="7" t="s">
        <v>62</v>
      </c>
      <c r="B54" s="8">
        <v>1</v>
      </c>
      <c r="C54" s="8" t="str">
        <f t="shared" si="0"/>
        <v>D1</v>
      </c>
      <c r="D54" s="8">
        <v>3490</v>
      </c>
      <c r="E54" s="8" t="str">
        <f>_xlfn.XLOOKUP(D54,'Clubs-After Alignment'!D:D,'Clubs-After Alignment'!C:C,"XXX",0,1)</f>
        <v>D1</v>
      </c>
      <c r="F54" s="8" t="b">
        <f t="shared" si="1"/>
        <v>0</v>
      </c>
      <c r="G54" s="8" t="s">
        <v>63</v>
      </c>
      <c r="H54" s="8" t="str">
        <f>_xlfn.XLOOKUP(D54,'Club status data of 20210505'!E:E,'Club status data of 20210505'!G:G,"XXX",0,1)</f>
        <v>Active</v>
      </c>
      <c r="I54" s="8">
        <v>16</v>
      </c>
      <c r="J54" s="8">
        <f>_xlfn.XLOOKUP(D54,'Club status data of 20210505'!E:E,'Club status data of 20210505'!I:I,"XXX",0,1)</f>
        <v>14</v>
      </c>
      <c r="K54" s="9"/>
    </row>
    <row r="55" spans="1:11" x14ac:dyDescent="0.3">
      <c r="A55" s="10" t="s">
        <v>62</v>
      </c>
      <c r="B55" s="11">
        <v>1</v>
      </c>
      <c r="C55" s="11" t="str">
        <f t="shared" si="0"/>
        <v>D1</v>
      </c>
      <c r="D55" s="11">
        <v>739100</v>
      </c>
      <c r="E55" s="11" t="str">
        <f>_xlfn.XLOOKUP(D55,'Clubs-After Alignment'!D:D,'Clubs-After Alignment'!C:C,"XXX",0,1)</f>
        <v>D1</v>
      </c>
      <c r="F55" s="11" t="b">
        <f t="shared" si="1"/>
        <v>0</v>
      </c>
      <c r="G55" s="11" t="s">
        <v>64</v>
      </c>
      <c r="H55" s="11" t="str">
        <f>_xlfn.XLOOKUP(D55,'Club status data of 20210505'!E:E,'Club status data of 20210505'!G:G,"XXX",0,1)</f>
        <v>Active</v>
      </c>
      <c r="I55" s="11">
        <v>25</v>
      </c>
      <c r="J55" s="11">
        <f>_xlfn.XLOOKUP(D55,'Club status data of 20210505'!E:E,'Club status data of 20210505'!I:I,"XXX",0,1)</f>
        <v>20</v>
      </c>
      <c r="K55" s="12"/>
    </row>
    <row r="56" spans="1:11" x14ac:dyDescent="0.3">
      <c r="A56" s="10" t="s">
        <v>62</v>
      </c>
      <c r="B56" s="11">
        <v>1</v>
      </c>
      <c r="C56" s="11" t="str">
        <f t="shared" si="0"/>
        <v>D1</v>
      </c>
      <c r="D56" s="11">
        <v>1286374</v>
      </c>
      <c r="E56" s="11" t="str">
        <f>_xlfn.XLOOKUP(D56,'Clubs-After Alignment'!D:D,'Clubs-After Alignment'!C:C,"XXX",0,1)</f>
        <v>D1</v>
      </c>
      <c r="F56" s="11" t="b">
        <f t="shared" si="1"/>
        <v>0</v>
      </c>
      <c r="G56" s="11" t="s">
        <v>65</v>
      </c>
      <c r="H56" s="11" t="str">
        <f>_xlfn.XLOOKUP(D56,'Club status data of 20210505'!E:E,'Club status data of 20210505'!G:G,"XXX",0,1)</f>
        <v>Active</v>
      </c>
      <c r="I56" s="11">
        <v>11</v>
      </c>
      <c r="J56" s="11">
        <f>_xlfn.XLOOKUP(D56,'Club status data of 20210505'!E:E,'Club status data of 20210505'!I:I,"XXX",0,1)</f>
        <v>8</v>
      </c>
      <c r="K56" s="12"/>
    </row>
    <row r="57" spans="1:11" ht="15" thickBot="1" x14ac:dyDescent="0.35">
      <c r="A57" s="31" t="s">
        <v>62</v>
      </c>
      <c r="B57" s="32">
        <v>1</v>
      </c>
      <c r="C57" s="32" t="str">
        <f t="shared" si="0"/>
        <v>D1</v>
      </c>
      <c r="D57" s="32">
        <v>2940966</v>
      </c>
      <c r="E57" s="32" t="str">
        <f>_xlfn.XLOOKUP(D57,'Clubs-After Alignment'!D:D,'Clubs-After Alignment'!C:C,"XXX",0,1)</f>
        <v>D1</v>
      </c>
      <c r="F57" s="32" t="b">
        <f t="shared" si="1"/>
        <v>0</v>
      </c>
      <c r="G57" s="32" t="s">
        <v>66</v>
      </c>
      <c r="H57" s="32" t="str">
        <f>_xlfn.XLOOKUP(D57,'Club status data of 20210505'!E:E,'Club status data of 20210505'!G:G,"XXX",0,1)</f>
        <v>Low</v>
      </c>
      <c r="I57" s="16">
        <v>8</v>
      </c>
      <c r="J57" s="32">
        <f>_xlfn.XLOOKUP(D57,'Club status data of 20210505'!E:E,'Club status data of 20210505'!I:I,"XXX",0,1)</f>
        <v>4</v>
      </c>
      <c r="K57" s="17"/>
    </row>
    <row r="58" spans="1:11" x14ac:dyDescent="0.3">
      <c r="A58" s="7" t="s">
        <v>62</v>
      </c>
      <c r="B58" s="8">
        <v>2</v>
      </c>
      <c r="C58" s="8" t="str">
        <f t="shared" si="0"/>
        <v>D2</v>
      </c>
      <c r="D58" s="8">
        <v>1533242</v>
      </c>
      <c r="E58" s="8" t="str">
        <f>_xlfn.XLOOKUP(D58,'Clubs-After Alignment'!D:D,'Clubs-After Alignment'!C:C,"XXX",0,1)</f>
        <v>D2</v>
      </c>
      <c r="F58" s="8" t="b">
        <f t="shared" si="1"/>
        <v>0</v>
      </c>
      <c r="G58" s="8" t="s">
        <v>67</v>
      </c>
      <c r="H58" s="8" t="str">
        <f>_xlfn.XLOOKUP(D58,'Club status data of 20210505'!E:E,'Club status data of 20210505'!G:G,"XXX",0,1)</f>
        <v>Active</v>
      </c>
      <c r="I58" s="8">
        <v>9</v>
      </c>
      <c r="J58" s="8">
        <f>_xlfn.XLOOKUP(D58,'Club status data of 20210505'!E:E,'Club status data of 20210505'!I:I,"XXX",0,1)</f>
        <v>29</v>
      </c>
      <c r="K58" s="9"/>
    </row>
    <row r="59" spans="1:11" x14ac:dyDescent="0.3">
      <c r="A59" s="10" t="s">
        <v>62</v>
      </c>
      <c r="B59" s="11">
        <v>2</v>
      </c>
      <c r="C59" s="11" t="str">
        <f t="shared" si="0"/>
        <v>D2</v>
      </c>
      <c r="D59" s="11">
        <v>1542623</v>
      </c>
      <c r="E59" s="11" t="str">
        <f>_xlfn.XLOOKUP(D59,'Clubs-After Alignment'!D:D,'Clubs-After Alignment'!C:C,"XXX",0,1)</f>
        <v>D2</v>
      </c>
      <c r="F59" s="11" t="b">
        <f t="shared" si="1"/>
        <v>0</v>
      </c>
      <c r="G59" s="11" t="s">
        <v>68</v>
      </c>
      <c r="H59" s="11" t="str">
        <f>_xlfn.XLOOKUP(D59,'Club status data of 20210505'!E:E,'Club status data of 20210505'!G:G,"XXX",0,1)</f>
        <v>Active</v>
      </c>
      <c r="I59" s="11">
        <v>12</v>
      </c>
      <c r="J59" s="11">
        <f>_xlfn.XLOOKUP(D59,'Club status data of 20210505'!E:E,'Club status data of 20210505'!I:I,"XXX",0,1)</f>
        <v>10</v>
      </c>
      <c r="K59" s="12"/>
    </row>
    <row r="60" spans="1:11" x14ac:dyDescent="0.3">
      <c r="A60" s="10" t="s">
        <v>62</v>
      </c>
      <c r="B60" s="11">
        <v>2</v>
      </c>
      <c r="C60" s="11" t="str">
        <f t="shared" si="0"/>
        <v>D2</v>
      </c>
      <c r="D60" s="11">
        <v>3589328</v>
      </c>
      <c r="E60" s="11" t="str">
        <f>_xlfn.XLOOKUP(D60,'Clubs-After Alignment'!D:D,'Clubs-After Alignment'!C:C,"XXX",0,1)</f>
        <v>D2</v>
      </c>
      <c r="F60" s="11" t="b">
        <f t="shared" si="1"/>
        <v>0</v>
      </c>
      <c r="G60" s="11" t="s">
        <v>69</v>
      </c>
      <c r="H60" s="11" t="str">
        <f>_xlfn.XLOOKUP(D60,'Club status data of 20210505'!E:E,'Club status data of 20210505'!G:G,"XXX",0,1)</f>
        <v>Active</v>
      </c>
      <c r="I60" s="11">
        <v>21</v>
      </c>
      <c r="J60" s="11">
        <f>_xlfn.XLOOKUP(D60,'Club status data of 20210505'!E:E,'Club status data of 20210505'!I:I,"XXX",0,1)</f>
        <v>21</v>
      </c>
      <c r="K60" s="12"/>
    </row>
    <row r="61" spans="1:11" x14ac:dyDescent="0.3">
      <c r="A61" s="36" t="s">
        <v>62</v>
      </c>
      <c r="B61" s="37">
        <v>2</v>
      </c>
      <c r="C61" s="37" t="str">
        <f t="shared" si="0"/>
        <v>D2</v>
      </c>
      <c r="D61" s="37">
        <v>5264984</v>
      </c>
      <c r="E61" s="37" t="str">
        <f>_xlfn.XLOOKUP(D61,'Clubs-After Alignment'!D:D,'Clubs-After Alignment'!C:C,"XXX",0,1)</f>
        <v>D2</v>
      </c>
      <c r="F61" s="65" t="s">
        <v>224</v>
      </c>
      <c r="G61" s="37" t="s">
        <v>70</v>
      </c>
      <c r="H61" s="37" t="str">
        <f>_xlfn.XLOOKUP(D61,'Club status data of 20210505'!E:E,'Club status data of 20210505'!G:G,"XXX",0,1)</f>
        <v>Suspended</v>
      </c>
      <c r="I61" s="37">
        <v>14</v>
      </c>
      <c r="J61" s="37">
        <f>_xlfn.XLOOKUP(D61,'Club status data of 20210505'!E:E,'Club status data of 20210505'!I:I,"XXX",0,1)</f>
        <v>0</v>
      </c>
      <c r="K61" s="46"/>
    </row>
    <row r="62" spans="1:11" ht="15" thickBot="1" x14ac:dyDescent="0.35">
      <c r="A62" s="13" t="s">
        <v>62</v>
      </c>
      <c r="B62" s="14">
        <v>2</v>
      </c>
      <c r="C62" s="14" t="str">
        <f t="shared" si="0"/>
        <v>D2</v>
      </c>
      <c r="D62" s="14">
        <v>7564581</v>
      </c>
      <c r="E62" s="14" t="str">
        <f>_xlfn.XLOOKUP(D62,'Clubs-After Alignment'!D:D,'Clubs-After Alignment'!C:C,"XXX",0,1)</f>
        <v>D2</v>
      </c>
      <c r="F62" s="14" t="b">
        <f t="shared" si="1"/>
        <v>0</v>
      </c>
      <c r="G62" s="14" t="s">
        <v>72</v>
      </c>
      <c r="H62" s="14" t="str">
        <f>_xlfn.XLOOKUP(D62,'Club status data of 20210505'!E:E,'Club status data of 20210505'!G:G,"XXX",0,1)</f>
        <v>Active</v>
      </c>
      <c r="I62" s="14">
        <v>12</v>
      </c>
      <c r="J62" s="14">
        <f>_xlfn.XLOOKUP(D62,'Club status data of 20210505'!E:E,'Club status data of 20210505'!I:I,"XXX",0,1)</f>
        <v>12</v>
      </c>
      <c r="K62" s="15"/>
    </row>
    <row r="63" spans="1:11" x14ac:dyDescent="0.3">
      <c r="A63" s="7" t="s">
        <v>62</v>
      </c>
      <c r="B63" s="8">
        <v>3</v>
      </c>
      <c r="C63" s="8" t="str">
        <f t="shared" si="0"/>
        <v>D3</v>
      </c>
      <c r="D63" s="8">
        <v>2612</v>
      </c>
      <c r="E63" s="8" t="str">
        <f>_xlfn.XLOOKUP(D63,'Clubs-After Alignment'!D:D,'Clubs-After Alignment'!C:C,"XXX",0,1)</f>
        <v>D3</v>
      </c>
      <c r="F63" s="8" t="b">
        <f t="shared" si="1"/>
        <v>0</v>
      </c>
      <c r="G63" s="8" t="s">
        <v>73</v>
      </c>
      <c r="H63" s="8" t="str">
        <f>_xlfn.XLOOKUP(D63,'Club status data of 20210505'!E:E,'Club status data of 20210505'!G:G,"XXX",0,1)</f>
        <v>Active</v>
      </c>
      <c r="I63" s="8">
        <v>16</v>
      </c>
      <c r="J63" s="8">
        <f>_xlfn.XLOOKUP(D63,'Club status data of 20210505'!E:E,'Club status data of 20210505'!I:I,"XXX",0,1)</f>
        <v>14</v>
      </c>
      <c r="K63" s="9"/>
    </row>
    <row r="64" spans="1:11" x14ac:dyDescent="0.3">
      <c r="A64" s="10" t="s">
        <v>62</v>
      </c>
      <c r="B64" s="11">
        <v>3</v>
      </c>
      <c r="C64" s="11" t="str">
        <f t="shared" si="0"/>
        <v>D3</v>
      </c>
      <c r="D64" s="11">
        <v>1416954</v>
      </c>
      <c r="E64" s="11" t="str">
        <f>_xlfn.XLOOKUP(D64,'Clubs-After Alignment'!D:D,'Clubs-After Alignment'!C:C,"XXX",0,1)</f>
        <v>D3</v>
      </c>
      <c r="F64" s="11" t="b">
        <f t="shared" si="1"/>
        <v>0</v>
      </c>
      <c r="G64" s="11" t="s">
        <v>74</v>
      </c>
      <c r="H64" s="11" t="str">
        <f>_xlfn.XLOOKUP(D64,'Club status data of 20210505'!E:E,'Club status data of 20210505'!G:G,"XXX",0,1)</f>
        <v>Active</v>
      </c>
      <c r="I64" s="11">
        <v>16</v>
      </c>
      <c r="J64" s="11">
        <f>_xlfn.XLOOKUP(D64,'Club status data of 20210505'!E:E,'Club status data of 20210505'!I:I,"XXX",0,1)</f>
        <v>11</v>
      </c>
      <c r="K64" s="12"/>
    </row>
    <row r="65" spans="1:20" s="51" customFormat="1" x14ac:dyDescent="0.3">
      <c r="A65" s="34" t="s">
        <v>62</v>
      </c>
      <c r="B65" s="35">
        <v>3</v>
      </c>
      <c r="C65" s="35" t="str">
        <f t="shared" si="0"/>
        <v>D3</v>
      </c>
      <c r="D65" s="35">
        <v>1490260</v>
      </c>
      <c r="E65" s="35" t="str">
        <f>_xlfn.XLOOKUP(D65,'Clubs-After Alignment'!D:D,'Clubs-After Alignment'!C:C,"XXX",0,1)</f>
        <v>D3</v>
      </c>
      <c r="F65" s="35" t="b">
        <f t="shared" si="1"/>
        <v>0</v>
      </c>
      <c r="G65" s="35" t="s">
        <v>75</v>
      </c>
      <c r="H65" s="35" t="str">
        <f>_xlfn.XLOOKUP(D65,'Club status data of 20210505'!E:E,'Club status data of 20210505'!G:G,"XXX",0,1)</f>
        <v>Ineligible</v>
      </c>
      <c r="I65" s="35">
        <v>12</v>
      </c>
      <c r="J65" s="35">
        <f>_xlfn.XLOOKUP(D65,'Club status data of 20210505'!E:E,'Club status data of 20210505'!I:I,"XXX",0,1)</f>
        <v>0</v>
      </c>
      <c r="K65" s="45"/>
    </row>
    <row r="66" spans="1:20" x14ac:dyDescent="0.3">
      <c r="A66" s="10" t="s">
        <v>62</v>
      </c>
      <c r="B66" s="11">
        <v>3</v>
      </c>
      <c r="C66" s="11" t="str">
        <f t="shared" si="0"/>
        <v>D3</v>
      </c>
      <c r="D66" s="11">
        <v>1498402</v>
      </c>
      <c r="E66" s="11" t="str">
        <f>_xlfn.XLOOKUP(D66,'Clubs-After Alignment'!D:D,'Clubs-After Alignment'!C:C,"XXX",0,1)</f>
        <v>D3</v>
      </c>
      <c r="F66" s="11" t="b">
        <f t="shared" si="1"/>
        <v>0</v>
      </c>
      <c r="G66" s="11" t="s">
        <v>76</v>
      </c>
      <c r="H66" s="11" t="str">
        <f>_xlfn.XLOOKUP(D66,'Club status data of 20210505'!E:E,'Club status data of 20210505'!G:G,"XXX",0,1)</f>
        <v>Active</v>
      </c>
      <c r="I66" s="11">
        <v>8</v>
      </c>
      <c r="J66" s="50">
        <f>_xlfn.XLOOKUP(D66,'Club status data of 20210505'!E:E,'Club status data of 20210505'!I:I,"XXX",0,1)</f>
        <v>8</v>
      </c>
      <c r="K66" s="12"/>
      <c r="L66" s="11"/>
      <c r="M66" s="11"/>
      <c r="N66" s="11"/>
      <c r="O66" s="11"/>
      <c r="P66" s="11"/>
      <c r="Q66" s="11"/>
      <c r="R66" s="11"/>
      <c r="S66" s="11"/>
      <c r="T66" s="12"/>
    </row>
    <row r="67" spans="1:20" ht="15" thickBot="1" x14ac:dyDescent="0.35">
      <c r="A67" s="13" t="s">
        <v>62</v>
      </c>
      <c r="B67" s="14">
        <v>3</v>
      </c>
      <c r="C67" s="14" t="str">
        <f t="shared" ref="C67:C117" si="3">_xlfn.CONCAT(A67,B67)</f>
        <v>D3</v>
      </c>
      <c r="D67" s="14">
        <v>4719944</v>
      </c>
      <c r="E67" s="14" t="str">
        <f>_xlfn.XLOOKUP(D67,'Clubs-After Alignment'!D:D,'Clubs-After Alignment'!C:C,"XXX",0,1)</f>
        <v>D3</v>
      </c>
      <c r="F67" s="14" t="b">
        <f t="shared" ref="F67:F117" si="4">C67&lt;&gt;E67</f>
        <v>0</v>
      </c>
      <c r="G67" s="14" t="s">
        <v>77</v>
      </c>
      <c r="H67" s="14" t="str">
        <f>_xlfn.XLOOKUP(D67,'Club status data of 20210505'!E:E,'Club status data of 20210505'!G:G,"XXX",0,1)</f>
        <v>Active</v>
      </c>
      <c r="I67" s="14">
        <v>31</v>
      </c>
      <c r="J67" s="14">
        <f>_xlfn.XLOOKUP(D67,'Club status data of 20210505'!E:E,'Club status data of 20210505'!I:I,"XXX",0,1)</f>
        <v>31</v>
      </c>
      <c r="K67" s="15"/>
    </row>
    <row r="68" spans="1:20" x14ac:dyDescent="0.3">
      <c r="A68" s="36" t="s">
        <v>78</v>
      </c>
      <c r="B68" s="37">
        <v>1</v>
      </c>
      <c r="C68" s="37" t="str">
        <f t="shared" si="3"/>
        <v>E1</v>
      </c>
      <c r="D68" s="37">
        <v>1816</v>
      </c>
      <c r="E68" s="37" t="str">
        <f>_xlfn.XLOOKUP(D68,'Clubs-After Alignment'!D:D,'Clubs-After Alignment'!C:C,"XXX",0,1)</f>
        <v>E1</v>
      </c>
      <c r="F68" s="37" t="b">
        <f t="shared" si="4"/>
        <v>0</v>
      </c>
      <c r="G68" s="37" t="s">
        <v>166</v>
      </c>
      <c r="H68" s="37" t="str">
        <f>_xlfn.XLOOKUP(D68,'Club status data of 20210505'!E:E,'Club status data of 20210505'!G:G,"XXX",0,1)</f>
        <v>Low</v>
      </c>
      <c r="I68" s="37">
        <v>13</v>
      </c>
      <c r="J68" s="37">
        <f>_xlfn.XLOOKUP(D68,'Club status data of 20210505'!E:E,'Club status data of 20210505'!I:I,"XXX",0,1)</f>
        <v>6</v>
      </c>
      <c r="K68" s="46" t="s">
        <v>191</v>
      </c>
    </row>
    <row r="69" spans="1:20" x14ac:dyDescent="0.3">
      <c r="A69" s="10" t="s">
        <v>78</v>
      </c>
      <c r="B69" s="11">
        <v>1</v>
      </c>
      <c r="C69" s="11" t="str">
        <f t="shared" si="3"/>
        <v>E1</v>
      </c>
      <c r="D69" s="11">
        <v>2121</v>
      </c>
      <c r="E69" s="11" t="str">
        <f>_xlfn.XLOOKUP(D69,'Clubs-After Alignment'!D:D,'Clubs-After Alignment'!C:C,"XXX",0,1)</f>
        <v>E1</v>
      </c>
      <c r="F69" s="11" t="b">
        <f t="shared" si="4"/>
        <v>0</v>
      </c>
      <c r="G69" s="11" t="s">
        <v>79</v>
      </c>
      <c r="H69" s="11" t="str">
        <f>_xlfn.XLOOKUP(D69,'Club status data of 20210505'!E:E,'Club status data of 20210505'!G:G,"XXX",0,1)</f>
        <v>Active</v>
      </c>
      <c r="I69" s="11">
        <v>13</v>
      </c>
      <c r="J69" s="11">
        <f>_xlfn.XLOOKUP(D69,'Club status data of 20210505'!E:E,'Club status data of 20210505'!I:I,"XXX",0,1)</f>
        <v>10</v>
      </c>
      <c r="K69" s="12"/>
    </row>
    <row r="70" spans="1:20" x14ac:dyDescent="0.3">
      <c r="A70" s="10" t="s">
        <v>78</v>
      </c>
      <c r="B70" s="11">
        <v>1</v>
      </c>
      <c r="C70" s="11" t="str">
        <f t="shared" si="3"/>
        <v>E1</v>
      </c>
      <c r="D70" s="11">
        <v>2342254</v>
      </c>
      <c r="E70" s="11" t="str">
        <f>_xlfn.XLOOKUP(D70,'Clubs-After Alignment'!D:D,'Clubs-After Alignment'!C:C,"XXX",0,1)</f>
        <v>E1</v>
      </c>
      <c r="F70" s="11" t="b">
        <f t="shared" si="4"/>
        <v>0</v>
      </c>
      <c r="G70" s="11" t="s">
        <v>80</v>
      </c>
      <c r="H70" s="11" t="str">
        <f>_xlfn.XLOOKUP(D70,'Club status data of 20210505'!E:E,'Club status data of 20210505'!G:G,"XXX",0,1)</f>
        <v>Active</v>
      </c>
      <c r="I70" s="11">
        <v>8</v>
      </c>
      <c r="J70" s="11">
        <f>_xlfn.XLOOKUP(D70,'Club status data of 20210505'!E:E,'Club status data of 20210505'!I:I,"XXX",0,1)</f>
        <v>8</v>
      </c>
      <c r="K70" s="12"/>
    </row>
    <row r="71" spans="1:20" ht="15" thickBot="1" x14ac:dyDescent="0.35">
      <c r="A71" s="13" t="s">
        <v>78</v>
      </c>
      <c r="B71" s="14">
        <v>1</v>
      </c>
      <c r="C71" s="14" t="str">
        <f t="shared" si="3"/>
        <v>E1</v>
      </c>
      <c r="D71" s="14">
        <v>7266653</v>
      </c>
      <c r="E71" s="14" t="str">
        <f>_xlfn.XLOOKUP(D71,'Clubs-After Alignment'!D:D,'Clubs-After Alignment'!C:C,"XXX",0,1)</f>
        <v>E1</v>
      </c>
      <c r="F71" s="14" t="b">
        <f t="shared" si="4"/>
        <v>0</v>
      </c>
      <c r="G71" s="14" t="s">
        <v>81</v>
      </c>
      <c r="H71" s="14" t="str">
        <f>_xlfn.XLOOKUP(D71,'Club status data of 20210505'!E:E,'Club status data of 20210505'!G:G,"XXX",0,1)</f>
        <v>Active</v>
      </c>
      <c r="I71" s="14">
        <v>18</v>
      </c>
      <c r="J71" s="14">
        <f>_xlfn.XLOOKUP(D71,'Club status data of 20210505'!E:E,'Club status data of 20210505'!I:I,"XXX",0,1)</f>
        <v>16</v>
      </c>
      <c r="K71" s="15"/>
    </row>
    <row r="72" spans="1:20" x14ac:dyDescent="0.3">
      <c r="A72" s="43" t="s">
        <v>78</v>
      </c>
      <c r="B72" s="44">
        <v>2</v>
      </c>
      <c r="C72" s="44" t="str">
        <f t="shared" si="3"/>
        <v>E2</v>
      </c>
      <c r="D72" s="44">
        <v>498</v>
      </c>
      <c r="E72" s="44" t="str">
        <f>_xlfn.XLOOKUP(D72,'Clubs-After Alignment'!D:D,'Clubs-After Alignment'!C:C,"XXX",0,1)</f>
        <v>E2</v>
      </c>
      <c r="F72" s="44" t="b">
        <f t="shared" si="4"/>
        <v>0</v>
      </c>
      <c r="G72" s="44" t="s">
        <v>82</v>
      </c>
      <c r="H72" s="44" t="str">
        <f>_xlfn.XLOOKUP(D72,'Club status data of 20210505'!E:E,'Club status data of 20210505'!G:G,"XXX",0,1)</f>
        <v>Low</v>
      </c>
      <c r="I72" s="21">
        <v>8</v>
      </c>
      <c r="J72" s="44">
        <f>_xlfn.XLOOKUP(D72,'Club status data of 20210505'!E:E,'Club status data of 20210505'!I:I,"XXX",0,1)</f>
        <v>7</v>
      </c>
      <c r="K72" s="22"/>
    </row>
    <row r="73" spans="1:20" x14ac:dyDescent="0.3">
      <c r="A73" s="10" t="s">
        <v>78</v>
      </c>
      <c r="B73" s="11">
        <v>2</v>
      </c>
      <c r="C73" s="11" t="str">
        <f t="shared" si="3"/>
        <v>E2</v>
      </c>
      <c r="D73" s="11">
        <v>5421234</v>
      </c>
      <c r="E73" s="11" t="str">
        <f>_xlfn.XLOOKUP(D73,'Clubs-After Alignment'!D:D,'Clubs-After Alignment'!C:C,"XXX",0,1)</f>
        <v>E2</v>
      </c>
      <c r="F73" s="11" t="b">
        <f t="shared" si="4"/>
        <v>0</v>
      </c>
      <c r="G73" s="11" t="s">
        <v>83</v>
      </c>
      <c r="H73" s="11" t="str">
        <f>_xlfn.XLOOKUP(D73,'Club status data of 20210505'!E:E,'Club status data of 20210505'!G:G,"XXX",0,1)</f>
        <v>Active</v>
      </c>
      <c r="I73" s="11">
        <v>17</v>
      </c>
      <c r="J73" s="11">
        <f>_xlfn.XLOOKUP(D73,'Club status data of 20210505'!E:E,'Club status data of 20210505'!I:I,"XXX",0,1)</f>
        <v>13</v>
      </c>
      <c r="K73" s="12"/>
    </row>
    <row r="74" spans="1:20" x14ac:dyDescent="0.3">
      <c r="A74" s="10" t="s">
        <v>78</v>
      </c>
      <c r="B74" s="11">
        <v>2</v>
      </c>
      <c r="C74" s="11" t="str">
        <f t="shared" si="3"/>
        <v>E2</v>
      </c>
      <c r="D74" s="11">
        <v>6675732</v>
      </c>
      <c r="E74" s="11" t="str">
        <f>_xlfn.XLOOKUP(D74,'Clubs-After Alignment'!D:D,'Clubs-After Alignment'!C:C,"XXX",0,1)</f>
        <v>E2</v>
      </c>
      <c r="F74" s="11" t="b">
        <f t="shared" si="4"/>
        <v>0</v>
      </c>
      <c r="G74" s="11" t="s">
        <v>84</v>
      </c>
      <c r="H74" s="11" t="str">
        <f>_xlfn.XLOOKUP(D74,'Club status data of 20210505'!E:E,'Club status data of 20210505'!G:G,"XXX",0,1)</f>
        <v>Active</v>
      </c>
      <c r="I74" s="11">
        <v>11</v>
      </c>
      <c r="J74" s="11">
        <f>_xlfn.XLOOKUP(D74,'Club status data of 20210505'!E:E,'Club status data of 20210505'!I:I,"XXX",0,1)</f>
        <v>10</v>
      </c>
      <c r="K74" s="12"/>
    </row>
    <row r="75" spans="1:20" ht="15" thickBot="1" x14ac:dyDescent="0.35">
      <c r="A75" s="13" t="s">
        <v>78</v>
      </c>
      <c r="B75" s="14">
        <v>2</v>
      </c>
      <c r="C75" s="14" t="str">
        <f t="shared" si="3"/>
        <v>E2</v>
      </c>
      <c r="D75" s="14">
        <v>6758522</v>
      </c>
      <c r="E75" s="14" t="str">
        <f>_xlfn.XLOOKUP(D75,'Clubs-After Alignment'!D:D,'Clubs-After Alignment'!C:C,"XXX",0,1)</f>
        <v>E2</v>
      </c>
      <c r="F75" s="14" t="b">
        <f t="shared" si="4"/>
        <v>0</v>
      </c>
      <c r="G75" s="14" t="s">
        <v>85</v>
      </c>
      <c r="H75" s="14" t="str">
        <f>_xlfn.XLOOKUP(D75,'Club status data of 20210505'!E:E,'Club status data of 20210505'!G:G,"XXX",0,1)</f>
        <v>Active</v>
      </c>
      <c r="I75" s="14">
        <v>13</v>
      </c>
      <c r="J75" s="14">
        <f>_xlfn.XLOOKUP(D75,'Club status data of 20210505'!E:E,'Club status data of 20210505'!I:I,"XXX",0,1)</f>
        <v>9</v>
      </c>
      <c r="K75" s="15"/>
    </row>
    <row r="76" spans="1:20" x14ac:dyDescent="0.3">
      <c r="A76" s="43" t="s">
        <v>78</v>
      </c>
      <c r="B76" s="44">
        <v>3</v>
      </c>
      <c r="C76" s="44" t="str">
        <f t="shared" si="3"/>
        <v>E3</v>
      </c>
      <c r="D76" s="44">
        <v>213</v>
      </c>
      <c r="E76" s="44" t="str">
        <f>_xlfn.XLOOKUP(D76,'Clubs-After Alignment'!D:D,'Clubs-After Alignment'!C:C,"XXX",0,1)</f>
        <v>E3</v>
      </c>
      <c r="F76" s="44" t="b">
        <f t="shared" si="4"/>
        <v>0</v>
      </c>
      <c r="G76" s="44" t="s">
        <v>86</v>
      </c>
      <c r="H76" s="44" t="str">
        <f>_xlfn.XLOOKUP(D76,'Club status data of 20210505'!E:E,'Club status data of 20210505'!G:G,"XXX",0,1)</f>
        <v>Ineligible</v>
      </c>
      <c r="I76" s="21">
        <v>11</v>
      </c>
      <c r="J76" s="44">
        <f>_xlfn.XLOOKUP(D76,'Club status data of 20210505'!E:E,'Club status data of 20210505'!I:I,"XXX",0,1)</f>
        <v>0</v>
      </c>
      <c r="K76" s="22"/>
    </row>
    <row r="77" spans="1:20" x14ac:dyDescent="0.3">
      <c r="A77" s="10" t="s">
        <v>78</v>
      </c>
      <c r="B77" s="11">
        <v>3</v>
      </c>
      <c r="C77" s="11" t="str">
        <f t="shared" si="3"/>
        <v>E3</v>
      </c>
      <c r="D77" s="11">
        <v>2533</v>
      </c>
      <c r="E77" s="11" t="str">
        <f>_xlfn.XLOOKUP(D77,'Clubs-After Alignment'!D:D,'Clubs-After Alignment'!C:C,"XXX",0,1)</f>
        <v>E3</v>
      </c>
      <c r="F77" s="11" t="b">
        <f t="shared" si="4"/>
        <v>0</v>
      </c>
      <c r="G77" s="11" t="s">
        <v>87</v>
      </c>
      <c r="H77" s="11" t="str">
        <f>_xlfn.XLOOKUP(D77,'Club status data of 20210505'!E:E,'Club status data of 20210505'!G:G,"XXX",0,1)</f>
        <v>Active</v>
      </c>
      <c r="I77" s="11">
        <v>15</v>
      </c>
      <c r="J77" s="11">
        <f>_xlfn.XLOOKUP(D77,'Club status data of 20210505'!E:E,'Club status data of 20210505'!I:I,"XXX",0,1)</f>
        <v>14</v>
      </c>
      <c r="K77" s="12"/>
    </row>
    <row r="78" spans="1:20" x14ac:dyDescent="0.3">
      <c r="A78" s="10" t="s">
        <v>78</v>
      </c>
      <c r="B78" s="11">
        <v>3</v>
      </c>
      <c r="C78" s="11" t="str">
        <f t="shared" si="3"/>
        <v>E3</v>
      </c>
      <c r="D78" s="11">
        <v>1845206</v>
      </c>
      <c r="E78" s="11" t="str">
        <f>_xlfn.XLOOKUP(D78,'Clubs-After Alignment'!D:D,'Clubs-After Alignment'!C:C,"XXX",0,1)</f>
        <v>E3</v>
      </c>
      <c r="F78" s="11" t="b">
        <f t="shared" si="4"/>
        <v>0</v>
      </c>
      <c r="G78" s="11" t="s">
        <v>88</v>
      </c>
      <c r="H78" s="11" t="str">
        <f>_xlfn.XLOOKUP(D78,'Club status data of 20210505'!E:E,'Club status data of 20210505'!G:G,"XXX",0,1)</f>
        <v>Active</v>
      </c>
      <c r="I78" s="11">
        <v>11</v>
      </c>
      <c r="J78" s="11">
        <f>_xlfn.XLOOKUP(D78,'Club status data of 20210505'!E:E,'Club status data of 20210505'!I:I,"XXX",0,1)</f>
        <v>12</v>
      </c>
      <c r="K78" s="12"/>
    </row>
    <row r="79" spans="1:20" x14ac:dyDescent="0.3">
      <c r="A79" s="10" t="s">
        <v>78</v>
      </c>
      <c r="B79" s="11">
        <v>3</v>
      </c>
      <c r="C79" s="11" t="str">
        <f t="shared" si="3"/>
        <v>E3</v>
      </c>
      <c r="D79" s="11">
        <v>2954460</v>
      </c>
      <c r="E79" s="11" t="str">
        <f>_xlfn.XLOOKUP(D79,'Clubs-After Alignment'!D:D,'Clubs-After Alignment'!C:C,"XXX",0,1)</f>
        <v>E3</v>
      </c>
      <c r="F79" s="11" t="b">
        <f t="shared" si="4"/>
        <v>0</v>
      </c>
      <c r="G79" s="11" t="s">
        <v>89</v>
      </c>
      <c r="H79" s="11" t="str">
        <f>_xlfn.XLOOKUP(D79,'Club status data of 20210505'!E:E,'Club status data of 20210505'!G:G,"XXX",0,1)</f>
        <v>Active</v>
      </c>
      <c r="I79" s="11">
        <v>14</v>
      </c>
      <c r="J79" s="11">
        <f>_xlfn.XLOOKUP(D79,'Club status data of 20210505'!E:E,'Club status data of 20210505'!I:I,"XXX",0,1)</f>
        <v>10</v>
      </c>
      <c r="K79" s="12"/>
    </row>
    <row r="80" spans="1:20" ht="15" thickBot="1" x14ac:dyDescent="0.35">
      <c r="A80" s="13" t="s">
        <v>78</v>
      </c>
      <c r="B80" s="14">
        <v>3</v>
      </c>
      <c r="C80" s="14" t="str">
        <f t="shared" si="3"/>
        <v>E3</v>
      </c>
      <c r="D80" s="14">
        <v>7567389</v>
      </c>
      <c r="E80" s="14" t="str">
        <f>_xlfn.XLOOKUP(D80,'Clubs-After Alignment'!D:D,'Clubs-After Alignment'!C:C,"XXX",0,1)</f>
        <v>E3</v>
      </c>
      <c r="F80" s="14" t="b">
        <f t="shared" si="4"/>
        <v>0</v>
      </c>
      <c r="G80" s="14" t="s">
        <v>90</v>
      </c>
      <c r="H80" s="14" t="str">
        <f>_xlfn.XLOOKUP(D80,'Club status data of 20210505'!E:E,'Club status data of 20210505'!G:G,"XXX",0,1)</f>
        <v>Active</v>
      </c>
      <c r="I80" s="14">
        <v>14</v>
      </c>
      <c r="J80" s="14">
        <f>_xlfn.XLOOKUP(D80,'Club status data of 20210505'!E:E,'Club status data of 20210505'!I:I,"XXX",0,1)</f>
        <v>12</v>
      </c>
      <c r="K80" s="15"/>
    </row>
    <row r="81" spans="1:11" x14ac:dyDescent="0.3">
      <c r="A81" s="7" t="s">
        <v>78</v>
      </c>
      <c r="B81" s="8">
        <v>4</v>
      </c>
      <c r="C81" s="8" t="str">
        <f t="shared" si="3"/>
        <v>E4</v>
      </c>
      <c r="D81" s="8">
        <v>1350</v>
      </c>
      <c r="E81" s="8" t="str">
        <f>_xlfn.XLOOKUP(D81,'Clubs-After Alignment'!D:D,'Clubs-After Alignment'!C:C,"XXX",0,1)</f>
        <v>E4</v>
      </c>
      <c r="F81" s="8" t="b">
        <f t="shared" si="4"/>
        <v>0</v>
      </c>
      <c r="G81" s="8" t="s">
        <v>91</v>
      </c>
      <c r="H81" s="8" t="str">
        <f>_xlfn.XLOOKUP(D81,'Club status data of 20210505'!E:E,'Club status data of 20210505'!G:G,"XXX",0,1)</f>
        <v>Active</v>
      </c>
      <c r="I81" s="8">
        <v>17</v>
      </c>
      <c r="J81" s="8">
        <f>_xlfn.XLOOKUP(D81,'Club status data of 20210505'!E:E,'Club status data of 20210505'!I:I,"XXX",0,1)</f>
        <v>8</v>
      </c>
      <c r="K81" s="9"/>
    </row>
    <row r="82" spans="1:11" x14ac:dyDescent="0.3">
      <c r="A82" s="34" t="s">
        <v>78</v>
      </c>
      <c r="B82" s="35">
        <v>4</v>
      </c>
      <c r="C82" s="35" t="str">
        <f t="shared" si="3"/>
        <v>E4</v>
      </c>
      <c r="D82" s="35">
        <v>7567</v>
      </c>
      <c r="E82" s="35" t="str">
        <f>_xlfn.XLOOKUP(D82,'Clubs-After Alignment'!D:D,'Clubs-After Alignment'!C:C,"XXX",0,1)</f>
        <v>E4</v>
      </c>
      <c r="F82" s="35" t="b">
        <f t="shared" si="4"/>
        <v>0</v>
      </c>
      <c r="G82" s="35" t="s">
        <v>92</v>
      </c>
      <c r="H82" s="35" t="str">
        <f>_xlfn.XLOOKUP(D82,'Club status data of 20210505'!E:E,'Club status data of 20210505'!G:G,"XXX",0,1)</f>
        <v>Ineligible</v>
      </c>
      <c r="I82" s="18">
        <v>8</v>
      </c>
      <c r="J82" s="35">
        <f>_xlfn.XLOOKUP(D82,'Club status data of 20210505'!E:E,'Club status data of 20210505'!I:I,"XXX",0,1)</f>
        <v>1</v>
      </c>
      <c r="K82" s="19"/>
    </row>
    <row r="83" spans="1:11" x14ac:dyDescent="0.3">
      <c r="A83" s="10" t="s">
        <v>78</v>
      </c>
      <c r="B83" s="11">
        <v>4</v>
      </c>
      <c r="C83" s="11" t="str">
        <f t="shared" si="3"/>
        <v>E4</v>
      </c>
      <c r="D83" s="11">
        <v>1138028</v>
      </c>
      <c r="E83" s="11" t="str">
        <f>_xlfn.XLOOKUP(D83,'Clubs-After Alignment'!D:D,'Clubs-After Alignment'!C:C,"XXX",0,1)</f>
        <v>E4</v>
      </c>
      <c r="F83" s="11" t="b">
        <f t="shared" si="4"/>
        <v>0</v>
      </c>
      <c r="G83" s="11" t="s">
        <v>93</v>
      </c>
      <c r="H83" s="11" t="str">
        <f>_xlfn.XLOOKUP(D83,'Club status data of 20210505'!E:E,'Club status data of 20210505'!G:G,"XXX",0,1)</f>
        <v>Active</v>
      </c>
      <c r="I83" s="11">
        <v>21</v>
      </c>
      <c r="J83" s="11">
        <f>_xlfn.XLOOKUP(D83,'Club status data of 20210505'!E:E,'Club status data of 20210505'!I:I,"XXX",0,1)</f>
        <v>12</v>
      </c>
      <c r="K83" s="12"/>
    </row>
    <row r="84" spans="1:11" ht="15" thickBot="1" x14ac:dyDescent="0.35">
      <c r="A84" s="13" t="s">
        <v>78</v>
      </c>
      <c r="B84" s="14">
        <v>4</v>
      </c>
      <c r="C84" s="14" t="str">
        <f t="shared" si="3"/>
        <v>E4</v>
      </c>
      <c r="D84" s="14">
        <v>1214450</v>
      </c>
      <c r="E84" s="14" t="str">
        <f>_xlfn.XLOOKUP(D84,'Clubs-After Alignment'!D:D,'Clubs-After Alignment'!C:C,"XXX",0,1)</f>
        <v>E4</v>
      </c>
      <c r="F84" s="14" t="b">
        <f t="shared" si="4"/>
        <v>0</v>
      </c>
      <c r="G84" s="14" t="s">
        <v>94</v>
      </c>
      <c r="H84" s="14" t="str">
        <f>_xlfn.XLOOKUP(D84,'Club status data of 20210505'!E:E,'Club status data of 20210505'!G:G,"XXX",0,1)</f>
        <v>Active</v>
      </c>
      <c r="I84" s="14">
        <v>15</v>
      </c>
      <c r="J84" s="14">
        <f>_xlfn.XLOOKUP(D84,'Club status data of 20210505'!E:E,'Club status data of 20210505'!I:I,"XXX",0,1)</f>
        <v>14</v>
      </c>
      <c r="K84" s="15"/>
    </row>
    <row r="85" spans="1:11" x14ac:dyDescent="0.3">
      <c r="A85" s="7" t="s">
        <v>78</v>
      </c>
      <c r="B85" s="8">
        <v>5</v>
      </c>
      <c r="C85" s="8" t="str">
        <f t="shared" si="3"/>
        <v>E5</v>
      </c>
      <c r="D85" s="8">
        <v>3834</v>
      </c>
      <c r="E85" s="8" t="str">
        <f>_xlfn.XLOOKUP(D85,'Clubs-After Alignment'!D:D,'Clubs-After Alignment'!C:C,"XXX",0,1)</f>
        <v>E4</v>
      </c>
      <c r="F85" s="8" t="b">
        <f t="shared" si="4"/>
        <v>1</v>
      </c>
      <c r="G85" s="8" t="s">
        <v>95</v>
      </c>
      <c r="H85" s="8" t="str">
        <f>_xlfn.XLOOKUP(D85,'Club status data of 20210505'!E:E,'Club status data of 20210505'!G:G,"XXX",0,1)</f>
        <v>Active</v>
      </c>
      <c r="I85" s="8">
        <v>11</v>
      </c>
      <c r="J85" s="8">
        <f>_xlfn.XLOOKUP(D85,'Club status data of 20210505'!E:E,'Club status data of 20210505'!I:I,"XXX",0,1)</f>
        <v>8</v>
      </c>
      <c r="K85" s="9"/>
    </row>
    <row r="86" spans="1:11" x14ac:dyDescent="0.3">
      <c r="A86" s="34" t="s">
        <v>78</v>
      </c>
      <c r="B86" s="35">
        <v>5</v>
      </c>
      <c r="C86" s="35" t="str">
        <f t="shared" si="3"/>
        <v>E5</v>
      </c>
      <c r="D86" s="35">
        <v>3951105</v>
      </c>
      <c r="E86" s="35" t="str">
        <f>_xlfn.XLOOKUP(D86,'Clubs-After Alignment'!D:D,'Clubs-After Alignment'!C:C,"XXX",0,1)</f>
        <v>E1</v>
      </c>
      <c r="F86" s="35" t="b">
        <f t="shared" si="4"/>
        <v>1</v>
      </c>
      <c r="G86" s="35" t="s">
        <v>96</v>
      </c>
      <c r="H86" s="35" t="str">
        <f>_xlfn.XLOOKUP(D86,'Club status data of 20210505'!E:E,'Club status data of 20210505'!G:G,"XXX",0,1)</f>
        <v>Suspended</v>
      </c>
      <c r="I86" s="18">
        <v>5</v>
      </c>
      <c r="J86" s="35">
        <f>_xlfn.XLOOKUP(D86,'Club status data of 20210505'!E:E,'Club status data of 20210505'!I:I,"XXX",0,1)</f>
        <v>0</v>
      </c>
      <c r="K86" s="19"/>
    </row>
    <row r="87" spans="1:11" ht="15" thickBot="1" x14ac:dyDescent="0.35">
      <c r="A87" s="13" t="s">
        <v>78</v>
      </c>
      <c r="B87" s="14">
        <v>5</v>
      </c>
      <c r="C87" s="14" t="str">
        <f t="shared" si="3"/>
        <v>E5</v>
      </c>
      <c r="D87" s="14">
        <v>4299987</v>
      </c>
      <c r="E87" s="14" t="str">
        <f>_xlfn.XLOOKUP(D87,'Clubs-After Alignment'!D:D,'Clubs-After Alignment'!C:C,"XXX",0,1)</f>
        <v>E4</v>
      </c>
      <c r="F87" s="14" t="b">
        <f t="shared" si="4"/>
        <v>1</v>
      </c>
      <c r="G87" s="14" t="s">
        <v>97</v>
      </c>
      <c r="H87" s="14" t="str">
        <f>_xlfn.XLOOKUP(D87,'Club status data of 20210505'!E:E,'Club status data of 20210505'!G:G,"XXX",0,1)</f>
        <v>Active</v>
      </c>
      <c r="I87" s="14">
        <v>9</v>
      </c>
      <c r="J87" s="14">
        <f>_xlfn.XLOOKUP(D87,'Club status data of 20210505'!E:E,'Club status data of 20210505'!I:I,"XXX",0,1)</f>
        <v>8</v>
      </c>
      <c r="K87" s="15"/>
    </row>
    <row r="88" spans="1:11" x14ac:dyDescent="0.3">
      <c r="A88" s="7" t="s">
        <v>98</v>
      </c>
      <c r="B88" s="8">
        <v>1</v>
      </c>
      <c r="C88" s="8" t="str">
        <f t="shared" si="3"/>
        <v>F1</v>
      </c>
      <c r="D88" s="8">
        <v>945</v>
      </c>
      <c r="E88" s="8" t="str">
        <f>_xlfn.XLOOKUP(D88,'Clubs-After Alignment'!D:D,'Clubs-After Alignment'!C:C,"XXX",0,1)</f>
        <v>F1</v>
      </c>
      <c r="F88" s="8" t="b">
        <f t="shared" si="4"/>
        <v>0</v>
      </c>
      <c r="G88" s="8" t="s">
        <v>99</v>
      </c>
      <c r="H88" s="8" t="str">
        <f>_xlfn.XLOOKUP(D88,'Club status data of 20210505'!E:E,'Club status data of 20210505'!G:G,"XXX",0,1)</f>
        <v>Active</v>
      </c>
      <c r="I88" s="8">
        <v>14</v>
      </c>
      <c r="J88" s="8">
        <f>_xlfn.XLOOKUP(D88,'Club status data of 20210505'!E:E,'Club status data of 20210505'!I:I,"XXX",0,1)</f>
        <v>9</v>
      </c>
      <c r="K88" s="9"/>
    </row>
    <row r="89" spans="1:11" x14ac:dyDescent="0.3">
      <c r="A89" s="10" t="s">
        <v>98</v>
      </c>
      <c r="B89" s="11">
        <v>1</v>
      </c>
      <c r="C89" s="11" t="str">
        <f t="shared" si="3"/>
        <v>F1</v>
      </c>
      <c r="D89" s="11">
        <v>2602</v>
      </c>
      <c r="E89" s="11" t="str">
        <f>_xlfn.XLOOKUP(D89,'Clubs-After Alignment'!D:D,'Clubs-After Alignment'!C:C,"XXX",0,1)</f>
        <v>F1</v>
      </c>
      <c r="F89" s="11" t="b">
        <f t="shared" si="4"/>
        <v>0</v>
      </c>
      <c r="G89" s="11" t="s">
        <v>100</v>
      </c>
      <c r="H89" s="11" t="str">
        <f>_xlfn.XLOOKUP(D89,'Club status data of 20210505'!E:E,'Club status data of 20210505'!G:G,"XXX",0,1)</f>
        <v>Active</v>
      </c>
      <c r="I89" s="11">
        <v>17</v>
      </c>
      <c r="J89" s="11">
        <f>_xlfn.XLOOKUP(D89,'Club status data of 20210505'!E:E,'Club status data of 20210505'!I:I,"XXX",0,1)</f>
        <v>12</v>
      </c>
      <c r="K89" s="12"/>
    </row>
    <row r="90" spans="1:11" x14ac:dyDescent="0.3">
      <c r="A90" s="10" t="s">
        <v>98</v>
      </c>
      <c r="B90" s="11">
        <v>1</v>
      </c>
      <c r="C90" s="11" t="str">
        <f t="shared" si="3"/>
        <v>F1</v>
      </c>
      <c r="D90" s="11">
        <v>3281</v>
      </c>
      <c r="E90" s="11" t="str">
        <f>_xlfn.XLOOKUP(D90,'Clubs-After Alignment'!D:D,'Clubs-After Alignment'!C:C,"XXX",0,1)</f>
        <v>F1</v>
      </c>
      <c r="F90" s="11" t="b">
        <f t="shared" si="4"/>
        <v>0</v>
      </c>
      <c r="G90" s="11" t="s">
        <v>101</v>
      </c>
      <c r="H90" s="11" t="str">
        <f>_xlfn.XLOOKUP(D90,'Club status data of 20210505'!E:E,'Club status data of 20210505'!G:G,"XXX",0,1)</f>
        <v>Active</v>
      </c>
      <c r="I90" s="11">
        <v>15</v>
      </c>
      <c r="J90" s="11">
        <f>_xlfn.XLOOKUP(D90,'Club status data of 20210505'!E:E,'Club status data of 20210505'!I:I,"XXX",0,1)</f>
        <v>8</v>
      </c>
      <c r="K90" s="12"/>
    </row>
    <row r="91" spans="1:11" ht="15" thickBot="1" x14ac:dyDescent="0.35">
      <c r="A91" s="13" t="s">
        <v>98</v>
      </c>
      <c r="B91" s="14">
        <v>1</v>
      </c>
      <c r="C91" s="14" t="str">
        <f t="shared" si="3"/>
        <v>F1</v>
      </c>
      <c r="D91" s="14">
        <v>5296</v>
      </c>
      <c r="E91" s="14" t="str">
        <f>_xlfn.XLOOKUP(D91,'Clubs-After Alignment'!D:D,'Clubs-After Alignment'!C:C,"XXX",0,1)</f>
        <v>F1</v>
      </c>
      <c r="F91" s="14" t="b">
        <f t="shared" si="4"/>
        <v>0</v>
      </c>
      <c r="G91" s="14" t="s">
        <v>102</v>
      </c>
      <c r="H91" s="14" t="str">
        <f>_xlfn.XLOOKUP(D91,'Club status data of 20210505'!E:E,'Club status data of 20210505'!G:G,"XXX",0,1)</f>
        <v>Active</v>
      </c>
      <c r="I91" s="14">
        <v>16</v>
      </c>
      <c r="J91" s="14">
        <f>_xlfn.XLOOKUP(D91,'Club status data of 20210505'!E:E,'Club status data of 20210505'!I:I,"XXX",0,1)</f>
        <v>11</v>
      </c>
      <c r="K91" s="15"/>
    </row>
    <row r="92" spans="1:11" x14ac:dyDescent="0.3">
      <c r="A92" s="7" t="s">
        <v>98</v>
      </c>
      <c r="B92" s="8">
        <v>2</v>
      </c>
      <c r="C92" s="8" t="str">
        <f t="shared" si="3"/>
        <v>F2</v>
      </c>
      <c r="D92" s="8">
        <v>481</v>
      </c>
      <c r="E92" s="8" t="str">
        <f>_xlfn.XLOOKUP(D92,'Clubs-After Alignment'!D:D,'Clubs-After Alignment'!C:C,"XXX",0,1)</f>
        <v>F2</v>
      </c>
      <c r="F92" s="8" t="b">
        <f t="shared" si="4"/>
        <v>0</v>
      </c>
      <c r="G92" s="8" t="s">
        <v>103</v>
      </c>
      <c r="H92" s="8" t="str">
        <f>_xlfn.XLOOKUP(D92,'Club status data of 20210505'!E:E,'Club status data of 20210505'!G:G,"XXX",0,1)</f>
        <v>Active</v>
      </c>
      <c r="I92" s="8">
        <v>12</v>
      </c>
      <c r="J92" s="8">
        <f>_xlfn.XLOOKUP(D92,'Club status data of 20210505'!E:E,'Club status data of 20210505'!I:I,"XXX",0,1)</f>
        <v>9</v>
      </c>
      <c r="K92" s="9"/>
    </row>
    <row r="93" spans="1:11" x14ac:dyDescent="0.3">
      <c r="A93" s="36" t="s">
        <v>98</v>
      </c>
      <c r="B93" s="37">
        <v>2</v>
      </c>
      <c r="C93" s="37" t="str">
        <f t="shared" si="3"/>
        <v>F2</v>
      </c>
      <c r="D93" s="37">
        <v>1293995</v>
      </c>
      <c r="E93" s="37" t="str">
        <f>_xlfn.XLOOKUP(D93,'Clubs-After Alignment'!D:D,'Clubs-After Alignment'!C:C,"XXX",0,1)</f>
        <v>F2</v>
      </c>
      <c r="F93" s="37" t="b">
        <f t="shared" si="4"/>
        <v>0</v>
      </c>
      <c r="G93" s="37" t="s">
        <v>104</v>
      </c>
      <c r="H93" s="37" t="str">
        <f>_xlfn.XLOOKUP(D93,'Club status data of 20210505'!E:E,'Club status data of 20210505'!G:G,"XXX",0,1)</f>
        <v>Ineligible</v>
      </c>
      <c r="I93" s="37">
        <v>9</v>
      </c>
      <c r="J93" s="37">
        <f>_xlfn.XLOOKUP(D93,'Club status data of 20210505'!E:E,'Club status data of 20210505'!I:I,"XXX",0,1)</f>
        <v>0</v>
      </c>
      <c r="K93" s="46" t="s">
        <v>191</v>
      </c>
    </row>
    <row r="94" spans="1:11" x14ac:dyDescent="0.3">
      <c r="A94" s="10" t="s">
        <v>98</v>
      </c>
      <c r="B94" s="11">
        <v>2</v>
      </c>
      <c r="C94" s="11" t="str">
        <f t="shared" si="3"/>
        <v>F2</v>
      </c>
      <c r="D94" s="11">
        <v>3253329</v>
      </c>
      <c r="E94" s="11" t="str">
        <f>_xlfn.XLOOKUP(D94,'Clubs-After Alignment'!D:D,'Clubs-After Alignment'!C:C,"XXX",0,1)</f>
        <v>F2</v>
      </c>
      <c r="F94" s="11" t="b">
        <f t="shared" si="4"/>
        <v>0</v>
      </c>
      <c r="G94" s="11" t="s">
        <v>105</v>
      </c>
      <c r="H94" s="11" t="str">
        <f>_xlfn.XLOOKUP(D94,'Club status data of 20210505'!E:E,'Club status data of 20210505'!G:G,"XXX",0,1)</f>
        <v>Active</v>
      </c>
      <c r="I94" s="11">
        <v>10</v>
      </c>
      <c r="J94" s="11">
        <f>_xlfn.XLOOKUP(D94,'Club status data of 20210505'!E:E,'Club status data of 20210505'!I:I,"XXX",0,1)</f>
        <v>12</v>
      </c>
      <c r="K94" s="12"/>
    </row>
    <row r="95" spans="1:11" x14ac:dyDescent="0.3">
      <c r="A95" s="10" t="s">
        <v>98</v>
      </c>
      <c r="B95" s="11">
        <v>2</v>
      </c>
      <c r="C95" s="11" t="str">
        <f t="shared" si="3"/>
        <v>F2</v>
      </c>
      <c r="D95" s="11">
        <v>4719901</v>
      </c>
      <c r="E95" s="11" t="str">
        <f>_xlfn.XLOOKUP(D95,'Clubs-After Alignment'!D:D,'Clubs-After Alignment'!C:C,"XXX",0,1)</f>
        <v>F2</v>
      </c>
      <c r="F95" s="11" t="b">
        <f t="shared" si="4"/>
        <v>0</v>
      </c>
      <c r="G95" s="11" t="s">
        <v>106</v>
      </c>
      <c r="H95" s="11" t="str">
        <f>_xlfn.XLOOKUP(D95,'Club status data of 20210505'!E:E,'Club status data of 20210505'!G:G,"XXX",0,1)</f>
        <v>Active</v>
      </c>
      <c r="I95" s="11">
        <v>15</v>
      </c>
      <c r="J95" s="11">
        <f>_xlfn.XLOOKUP(D95,'Club status data of 20210505'!E:E,'Club status data of 20210505'!I:I,"XXX",0,1)</f>
        <v>8</v>
      </c>
      <c r="K95" s="12"/>
    </row>
    <row r="96" spans="1:11" ht="15" thickBot="1" x14ac:dyDescent="0.35">
      <c r="A96" s="13" t="s">
        <v>98</v>
      </c>
      <c r="B96" s="14">
        <v>2</v>
      </c>
      <c r="C96" s="14" t="str">
        <f t="shared" si="3"/>
        <v>F2</v>
      </c>
      <c r="D96" s="14">
        <v>5920662</v>
      </c>
      <c r="E96" s="14" t="str">
        <f>_xlfn.XLOOKUP(D96,'Clubs-After Alignment'!D:D,'Clubs-After Alignment'!C:C,"XXX",0,1)</f>
        <v>F2</v>
      </c>
      <c r="F96" s="14" t="b">
        <f t="shared" si="4"/>
        <v>0</v>
      </c>
      <c r="G96" s="14" t="s">
        <v>107</v>
      </c>
      <c r="H96" s="14" t="str">
        <f>_xlfn.XLOOKUP(D96,'Club status data of 20210505'!E:E,'Club status data of 20210505'!G:G,"XXX",0,1)</f>
        <v>Active</v>
      </c>
      <c r="I96" s="14">
        <v>21</v>
      </c>
      <c r="J96" s="14">
        <f>_xlfn.XLOOKUP(D96,'Club status data of 20210505'!E:E,'Club status data of 20210505'!I:I,"XXX",0,1)</f>
        <v>18</v>
      </c>
      <c r="K96" s="15"/>
    </row>
    <row r="97" spans="1:11" x14ac:dyDescent="0.3">
      <c r="A97" s="7" t="s">
        <v>98</v>
      </c>
      <c r="B97" s="8">
        <v>3</v>
      </c>
      <c r="C97" s="8" t="str">
        <f t="shared" si="3"/>
        <v>F3</v>
      </c>
      <c r="D97" s="8">
        <v>189</v>
      </c>
      <c r="E97" s="8" t="str">
        <f>_xlfn.XLOOKUP(D97,'Clubs-After Alignment'!D:D,'Clubs-After Alignment'!C:C,"XXX",0,1)</f>
        <v>F3</v>
      </c>
      <c r="F97" s="8" t="b">
        <f t="shared" si="4"/>
        <v>0</v>
      </c>
      <c r="G97" s="8" t="s">
        <v>108</v>
      </c>
      <c r="H97" s="8" t="str">
        <f>_xlfn.XLOOKUP(D97,'Club status data of 20210505'!E:E,'Club status data of 20210505'!G:G,"XXX",0,1)</f>
        <v>Active</v>
      </c>
      <c r="I97" s="8">
        <v>21</v>
      </c>
      <c r="J97" s="8">
        <f>_xlfn.XLOOKUP(D97,'Club status data of 20210505'!E:E,'Club status data of 20210505'!I:I,"XXX",0,1)</f>
        <v>11</v>
      </c>
      <c r="K97" s="9"/>
    </row>
    <row r="98" spans="1:11" x14ac:dyDescent="0.3">
      <c r="A98" s="10" t="s">
        <v>98</v>
      </c>
      <c r="B98" s="11">
        <v>3</v>
      </c>
      <c r="C98" s="11" t="str">
        <f t="shared" si="3"/>
        <v>F3</v>
      </c>
      <c r="D98" s="11">
        <v>3891</v>
      </c>
      <c r="E98" s="11" t="str">
        <f>_xlfn.XLOOKUP(D98,'Clubs-After Alignment'!D:D,'Clubs-After Alignment'!C:C,"XXX",0,1)</f>
        <v>F3</v>
      </c>
      <c r="F98" s="11" t="b">
        <f t="shared" si="4"/>
        <v>0</v>
      </c>
      <c r="G98" s="11" t="s">
        <v>109</v>
      </c>
      <c r="H98" s="11" t="str">
        <f>_xlfn.XLOOKUP(D98,'Club status data of 20210505'!E:E,'Club status data of 20210505'!G:G,"XXX",0,1)</f>
        <v>Active</v>
      </c>
      <c r="I98" s="11">
        <v>21</v>
      </c>
      <c r="J98" s="11">
        <f>_xlfn.XLOOKUP(D98,'Club status data of 20210505'!E:E,'Club status data of 20210505'!I:I,"XXX",0,1)</f>
        <v>20</v>
      </c>
      <c r="K98" s="12"/>
    </row>
    <row r="99" spans="1:11" x14ac:dyDescent="0.3">
      <c r="A99" s="10" t="s">
        <v>98</v>
      </c>
      <c r="B99" s="11">
        <v>3</v>
      </c>
      <c r="C99" s="11" t="str">
        <f t="shared" si="3"/>
        <v>F3</v>
      </c>
      <c r="D99" s="11">
        <v>4955</v>
      </c>
      <c r="E99" s="11" t="str">
        <f>_xlfn.XLOOKUP(D99,'Clubs-After Alignment'!D:D,'Clubs-After Alignment'!C:C,"XXX",0,1)</f>
        <v>F3</v>
      </c>
      <c r="F99" s="11" t="b">
        <f t="shared" si="4"/>
        <v>0</v>
      </c>
      <c r="G99" s="11" t="s">
        <v>110</v>
      </c>
      <c r="H99" s="11" t="str">
        <f>_xlfn.XLOOKUP(D99,'Club status data of 20210505'!E:E,'Club status data of 20210505'!G:G,"XXX",0,1)</f>
        <v>Active</v>
      </c>
      <c r="I99" s="11">
        <v>20</v>
      </c>
      <c r="J99" s="11">
        <f>_xlfn.XLOOKUP(D99,'Club status data of 20210505'!E:E,'Club status data of 20210505'!I:I,"XXX",0,1)</f>
        <v>19</v>
      </c>
      <c r="K99" s="12"/>
    </row>
    <row r="100" spans="1:11" x14ac:dyDescent="0.3">
      <c r="A100" s="10" t="s">
        <v>98</v>
      </c>
      <c r="B100" s="11">
        <v>3</v>
      </c>
      <c r="C100" s="11" t="str">
        <f t="shared" si="3"/>
        <v>F3</v>
      </c>
      <c r="D100" s="11">
        <v>790417</v>
      </c>
      <c r="E100" s="11" t="str">
        <f>_xlfn.XLOOKUP(D100,'Clubs-After Alignment'!D:D,'Clubs-After Alignment'!C:C,"XXX",0,1)</f>
        <v>F3</v>
      </c>
      <c r="F100" s="11" t="b">
        <f t="shared" si="4"/>
        <v>0</v>
      </c>
      <c r="G100" s="11" t="s">
        <v>111</v>
      </c>
      <c r="H100" s="11" t="str">
        <f>_xlfn.XLOOKUP(D100,'Club status data of 20210505'!E:E,'Club status data of 20210505'!G:G,"XXX",0,1)</f>
        <v>Active</v>
      </c>
      <c r="I100" s="11">
        <v>9</v>
      </c>
      <c r="J100" s="11">
        <f>_xlfn.XLOOKUP(D100,'Club status data of 20210505'!E:E,'Club status data of 20210505'!I:I,"XXX",0,1)</f>
        <v>11</v>
      </c>
      <c r="K100" s="12"/>
    </row>
    <row r="101" spans="1:11" ht="15" thickBot="1" x14ac:dyDescent="0.35">
      <c r="A101" s="13" t="s">
        <v>98</v>
      </c>
      <c r="B101" s="14">
        <v>3</v>
      </c>
      <c r="C101" s="14" t="str">
        <f t="shared" si="3"/>
        <v>F3</v>
      </c>
      <c r="D101" s="14">
        <v>1274042</v>
      </c>
      <c r="E101" s="14" t="str">
        <f>_xlfn.XLOOKUP(D101,'Clubs-After Alignment'!D:D,'Clubs-After Alignment'!C:C,"XXX",0,1)</f>
        <v>F3</v>
      </c>
      <c r="F101" s="14" t="b">
        <f t="shared" si="4"/>
        <v>0</v>
      </c>
      <c r="G101" s="14" t="s">
        <v>112</v>
      </c>
      <c r="H101" s="14" t="str">
        <f>_xlfn.XLOOKUP(D101,'Club status data of 20210505'!E:E,'Club status data of 20210505'!G:G,"XXX",0,1)</f>
        <v>Active</v>
      </c>
      <c r="I101" s="14">
        <v>17</v>
      </c>
      <c r="J101" s="14">
        <f>_xlfn.XLOOKUP(D101,'Club status data of 20210505'!E:E,'Club status data of 20210505'!I:I,"XXX",0,1)</f>
        <v>11</v>
      </c>
      <c r="K101" s="15"/>
    </row>
    <row r="102" spans="1:11" x14ac:dyDescent="0.3">
      <c r="A102" s="7" t="s">
        <v>113</v>
      </c>
      <c r="B102" s="8">
        <v>1</v>
      </c>
      <c r="C102" s="8" t="str">
        <f t="shared" si="3"/>
        <v>N1</v>
      </c>
      <c r="D102" s="8">
        <v>782</v>
      </c>
      <c r="E102" s="8" t="str">
        <f>_xlfn.XLOOKUP(D102,'Clubs-After Alignment'!D:D,'Clubs-After Alignment'!C:C,"XXX",0,1)</f>
        <v>N1</v>
      </c>
      <c r="F102" s="8" t="b">
        <f t="shared" si="4"/>
        <v>0</v>
      </c>
      <c r="G102" s="8" t="s">
        <v>114</v>
      </c>
      <c r="H102" s="8" t="str">
        <f>_xlfn.XLOOKUP(D102,'Club status data of 20210505'!E:E,'Club status data of 20210505'!G:G,"XXX",0,1)</f>
        <v>Low</v>
      </c>
      <c r="I102" s="8">
        <v>8</v>
      </c>
      <c r="J102" s="8">
        <f>_xlfn.XLOOKUP(D102,'Club status data of 20210505'!E:E,'Club status data of 20210505'!I:I,"XXX",0,1)</f>
        <v>7</v>
      </c>
      <c r="K102" s="9"/>
    </row>
    <row r="103" spans="1:11" x14ac:dyDescent="0.3">
      <c r="A103" s="10" t="s">
        <v>113</v>
      </c>
      <c r="B103" s="11">
        <v>1</v>
      </c>
      <c r="C103" s="11" t="str">
        <f t="shared" si="3"/>
        <v>N1</v>
      </c>
      <c r="D103" s="11">
        <v>9304</v>
      </c>
      <c r="E103" s="11" t="str">
        <f>_xlfn.XLOOKUP(D103,'Clubs-After Alignment'!D:D,'Clubs-After Alignment'!C:C,"XXX",0,1)</f>
        <v>N1</v>
      </c>
      <c r="F103" s="11" t="b">
        <f t="shared" si="4"/>
        <v>0</v>
      </c>
      <c r="G103" s="11" t="s">
        <v>115</v>
      </c>
      <c r="H103" s="11" t="str">
        <f>_xlfn.XLOOKUP(D103,'Club status data of 20210505'!E:E,'Club status data of 20210505'!G:G,"XXX",0,1)</f>
        <v>Active</v>
      </c>
      <c r="I103" s="11">
        <v>14</v>
      </c>
      <c r="J103" s="11">
        <f>_xlfn.XLOOKUP(D103,'Club status data of 20210505'!E:E,'Club status data of 20210505'!I:I,"XXX",0,1)</f>
        <v>15</v>
      </c>
      <c r="K103" s="12"/>
    </row>
    <row r="104" spans="1:11" x14ac:dyDescent="0.3">
      <c r="A104" s="10" t="s">
        <v>113</v>
      </c>
      <c r="B104" s="11">
        <v>1</v>
      </c>
      <c r="C104" s="11" t="str">
        <f t="shared" si="3"/>
        <v>N1</v>
      </c>
      <c r="D104" s="11">
        <v>1216487</v>
      </c>
      <c r="E104" s="11" t="str">
        <f>_xlfn.XLOOKUP(D104,'Clubs-After Alignment'!D:D,'Clubs-After Alignment'!C:C,"XXX",0,1)</f>
        <v>N1</v>
      </c>
      <c r="F104" s="11" t="b">
        <f t="shared" si="4"/>
        <v>0</v>
      </c>
      <c r="G104" s="11" t="s">
        <v>116</v>
      </c>
      <c r="H104" s="11" t="str">
        <f>_xlfn.XLOOKUP(D104,'Club status data of 20210505'!E:E,'Club status data of 20210505'!G:G,"XXX",0,1)</f>
        <v>Active</v>
      </c>
      <c r="I104" s="11">
        <v>9</v>
      </c>
      <c r="J104" s="11">
        <f>_xlfn.XLOOKUP(D104,'Club status data of 20210505'!E:E,'Club status data of 20210505'!I:I,"XXX",0,1)</f>
        <v>8</v>
      </c>
      <c r="K104" s="12"/>
    </row>
    <row r="105" spans="1:11" ht="15" thickBot="1" x14ac:dyDescent="0.35">
      <c r="A105" s="13" t="s">
        <v>113</v>
      </c>
      <c r="B105" s="14">
        <v>1</v>
      </c>
      <c r="C105" s="14" t="str">
        <f t="shared" si="3"/>
        <v>N1</v>
      </c>
      <c r="D105" s="14">
        <v>1484661</v>
      </c>
      <c r="E105" s="14" t="str">
        <f>_xlfn.XLOOKUP(D105,'Clubs-After Alignment'!D:D,'Clubs-After Alignment'!C:C,"XXX",0,1)</f>
        <v>N1</v>
      </c>
      <c r="F105" s="14" t="b">
        <f t="shared" si="4"/>
        <v>0</v>
      </c>
      <c r="G105" s="14" t="s">
        <v>117</v>
      </c>
      <c r="H105" s="14" t="str">
        <f>_xlfn.XLOOKUP(D105,'Club status data of 20210505'!E:E,'Club status data of 20210505'!G:G,"XXX",0,1)</f>
        <v>Active</v>
      </c>
      <c r="I105" s="14">
        <v>16</v>
      </c>
      <c r="J105" s="14">
        <f>_xlfn.XLOOKUP(D105,'Club status data of 20210505'!E:E,'Club status data of 20210505'!I:I,"XXX",0,1)</f>
        <v>14</v>
      </c>
      <c r="K105" s="15"/>
    </row>
    <row r="106" spans="1:11" x14ac:dyDescent="0.3">
      <c r="A106" s="7" t="s">
        <v>113</v>
      </c>
      <c r="B106" s="8">
        <v>2</v>
      </c>
      <c r="C106" s="8" t="str">
        <f t="shared" si="3"/>
        <v>N2</v>
      </c>
      <c r="D106" s="8">
        <v>570</v>
      </c>
      <c r="E106" s="8" t="str">
        <f>_xlfn.XLOOKUP(D106,'Clubs-After Alignment'!D:D,'Clubs-After Alignment'!C:C,"XXX",0,1)</f>
        <v>N2</v>
      </c>
      <c r="F106" s="8" t="b">
        <f t="shared" si="4"/>
        <v>0</v>
      </c>
      <c r="G106" s="8" t="s">
        <v>118</v>
      </c>
      <c r="H106" s="8" t="str">
        <f>_xlfn.XLOOKUP(D106,'Club status data of 20210505'!E:E,'Club status data of 20210505'!G:G,"XXX",0,1)</f>
        <v>Active</v>
      </c>
      <c r="I106" s="8">
        <v>21</v>
      </c>
      <c r="J106" s="8">
        <f>_xlfn.XLOOKUP(D106,'Club status data of 20210505'!E:E,'Club status data of 20210505'!I:I,"XXX",0,1)</f>
        <v>14</v>
      </c>
      <c r="K106" s="9"/>
    </row>
    <row r="107" spans="1:11" x14ac:dyDescent="0.3">
      <c r="A107" s="10" t="s">
        <v>113</v>
      </c>
      <c r="B107" s="11">
        <v>2</v>
      </c>
      <c r="C107" s="11" t="str">
        <f t="shared" si="3"/>
        <v>N2</v>
      </c>
      <c r="D107" s="11">
        <v>4596</v>
      </c>
      <c r="E107" s="11" t="str">
        <f>_xlfn.XLOOKUP(D107,'Clubs-After Alignment'!D:D,'Clubs-After Alignment'!C:C,"XXX",0,1)</f>
        <v>N2</v>
      </c>
      <c r="F107" s="11" t="b">
        <f t="shared" si="4"/>
        <v>0</v>
      </c>
      <c r="G107" s="11" t="s">
        <v>119</v>
      </c>
      <c r="H107" s="11" t="str">
        <f>_xlfn.XLOOKUP(D107,'Club status data of 20210505'!E:E,'Club status data of 20210505'!G:G,"XXX",0,1)</f>
        <v>Active</v>
      </c>
      <c r="I107" s="11">
        <v>12</v>
      </c>
      <c r="J107" s="11">
        <f>_xlfn.XLOOKUP(D107,'Club status data of 20210505'!E:E,'Club status data of 20210505'!I:I,"XXX",0,1)</f>
        <v>12</v>
      </c>
      <c r="K107" s="12"/>
    </row>
    <row r="108" spans="1:11" x14ac:dyDescent="0.3">
      <c r="A108" s="10" t="s">
        <v>113</v>
      </c>
      <c r="B108" s="11">
        <v>2</v>
      </c>
      <c r="C108" s="11" t="str">
        <f t="shared" si="3"/>
        <v>N2</v>
      </c>
      <c r="D108" s="11">
        <v>6141</v>
      </c>
      <c r="E108" s="11" t="str">
        <f>_xlfn.XLOOKUP(D108,'Clubs-After Alignment'!D:D,'Clubs-After Alignment'!C:C,"XXX",0,1)</f>
        <v>N2</v>
      </c>
      <c r="F108" s="11" t="b">
        <f t="shared" si="4"/>
        <v>0</v>
      </c>
      <c r="G108" s="11" t="s">
        <v>120</v>
      </c>
      <c r="H108" s="11" t="str">
        <f>_xlfn.XLOOKUP(D108,'Club status data of 20210505'!E:E,'Club status data of 20210505'!G:G,"XXX",0,1)</f>
        <v>Low</v>
      </c>
      <c r="I108" s="11">
        <v>8</v>
      </c>
      <c r="J108" s="11">
        <f>_xlfn.XLOOKUP(D108,'Club status data of 20210505'!E:E,'Club status data of 20210505'!I:I,"XXX",0,1)</f>
        <v>6</v>
      </c>
      <c r="K108" s="12"/>
    </row>
    <row r="109" spans="1:11" ht="15" thickBot="1" x14ac:dyDescent="0.35">
      <c r="A109" s="13" t="s">
        <v>113</v>
      </c>
      <c r="B109" s="14">
        <v>2</v>
      </c>
      <c r="C109" s="14" t="str">
        <f t="shared" si="3"/>
        <v>N2</v>
      </c>
      <c r="D109" s="14">
        <v>748800</v>
      </c>
      <c r="E109" s="14" t="str">
        <f>_xlfn.XLOOKUP(D109,'Clubs-After Alignment'!D:D,'Clubs-After Alignment'!C:C,"XXX",0,1)</f>
        <v>N2</v>
      </c>
      <c r="F109" s="14" t="b">
        <f t="shared" si="4"/>
        <v>0</v>
      </c>
      <c r="G109" s="14" t="s">
        <v>121</v>
      </c>
      <c r="H109" s="14" t="str">
        <f>_xlfn.XLOOKUP(D109,'Club status data of 20210505'!E:E,'Club status data of 20210505'!G:G,"XXX",0,1)</f>
        <v>Active</v>
      </c>
      <c r="I109" s="14">
        <v>11</v>
      </c>
      <c r="J109" s="14">
        <f>_xlfn.XLOOKUP(D109,'Club status data of 20210505'!E:E,'Club status data of 20210505'!I:I,"XXX",0,1)</f>
        <v>11</v>
      </c>
      <c r="K109" s="15"/>
    </row>
    <row r="110" spans="1:11" x14ac:dyDescent="0.3">
      <c r="A110" s="7" t="s">
        <v>113</v>
      </c>
      <c r="B110" s="23">
        <v>3</v>
      </c>
      <c r="C110" s="8" t="str">
        <f t="shared" si="3"/>
        <v>N3</v>
      </c>
      <c r="D110" s="8">
        <v>5857</v>
      </c>
      <c r="E110" s="8" t="str">
        <f>_xlfn.XLOOKUP(D110,'Clubs-After Alignment'!D:D,'Clubs-After Alignment'!C:C,"XXX",0,1)</f>
        <v>N3</v>
      </c>
      <c r="F110" s="8" t="b">
        <f t="shared" si="4"/>
        <v>0</v>
      </c>
      <c r="G110" s="8" t="s">
        <v>122</v>
      </c>
      <c r="H110" s="8" t="str">
        <f>_xlfn.XLOOKUP(D110,'Club status data of 20210505'!E:E,'Club status data of 20210505'!G:G,"XXX",0,1)</f>
        <v>Active</v>
      </c>
      <c r="I110" s="8">
        <v>27</v>
      </c>
      <c r="J110" s="8">
        <f>_xlfn.XLOOKUP(D110,'Club status data of 20210505'!E:E,'Club status data of 20210505'!I:I,"XXX",0,1)</f>
        <v>22</v>
      </c>
      <c r="K110" s="9"/>
    </row>
    <row r="111" spans="1:11" x14ac:dyDescent="0.3">
      <c r="A111" s="10" t="s">
        <v>113</v>
      </c>
      <c r="B111" s="11">
        <v>3</v>
      </c>
      <c r="C111" s="11" t="str">
        <f t="shared" si="3"/>
        <v>N3</v>
      </c>
      <c r="D111" s="11">
        <v>8542</v>
      </c>
      <c r="E111" s="11" t="str">
        <f>_xlfn.XLOOKUP(D111,'Clubs-After Alignment'!D:D,'Clubs-After Alignment'!C:C,"XXX",0,1)</f>
        <v>N3</v>
      </c>
      <c r="F111" s="11" t="b">
        <f t="shared" si="4"/>
        <v>0</v>
      </c>
      <c r="G111" s="11" t="s">
        <v>123</v>
      </c>
      <c r="H111" s="11" t="str">
        <f>_xlfn.XLOOKUP(D111,'Club status data of 20210505'!E:E,'Club status data of 20210505'!G:G,"XXX",0,1)</f>
        <v>Active</v>
      </c>
      <c r="I111" s="11">
        <v>8</v>
      </c>
      <c r="J111" s="11">
        <f>_xlfn.XLOOKUP(D111,'Club status data of 20210505'!E:E,'Club status data of 20210505'!I:I,"XXX",0,1)</f>
        <v>13</v>
      </c>
      <c r="K111" s="12"/>
    </row>
    <row r="112" spans="1:11" x14ac:dyDescent="0.3">
      <c r="A112" s="10" t="s">
        <v>113</v>
      </c>
      <c r="B112" s="24">
        <v>3</v>
      </c>
      <c r="C112" s="11" t="str">
        <f t="shared" si="3"/>
        <v>N3</v>
      </c>
      <c r="D112" s="11">
        <v>8852</v>
      </c>
      <c r="E112" s="11" t="str">
        <f>_xlfn.XLOOKUP(D112,'Clubs-After Alignment'!D:D,'Clubs-After Alignment'!C:C,"XXX",0,1)</f>
        <v>N3</v>
      </c>
      <c r="F112" s="11" t="b">
        <f t="shared" si="4"/>
        <v>0</v>
      </c>
      <c r="G112" s="11" t="s">
        <v>124</v>
      </c>
      <c r="H112" s="11" t="str">
        <f>_xlfn.XLOOKUP(D112,'Club status data of 20210505'!E:E,'Club status data of 20210505'!G:G,"XXX",0,1)</f>
        <v>Active</v>
      </c>
      <c r="I112" s="11">
        <v>7</v>
      </c>
      <c r="J112" s="11">
        <f>_xlfn.XLOOKUP(D112,'Club status data of 20210505'!E:E,'Club status data of 20210505'!I:I,"XXX",0,1)</f>
        <v>8</v>
      </c>
      <c r="K112" s="12"/>
    </row>
    <row r="113" spans="1:11" ht="15" thickBot="1" x14ac:dyDescent="0.35">
      <c r="A113" s="13" t="s">
        <v>113</v>
      </c>
      <c r="B113" s="14">
        <v>3</v>
      </c>
      <c r="C113" s="14" t="str">
        <f t="shared" si="3"/>
        <v>N3</v>
      </c>
      <c r="D113" s="14">
        <v>1009891</v>
      </c>
      <c r="E113" s="14" t="str">
        <f>_xlfn.XLOOKUP(D113,'Clubs-After Alignment'!D:D,'Clubs-After Alignment'!C:C,"XXX",0,1)</f>
        <v>N3</v>
      </c>
      <c r="F113" s="14" t="b">
        <f t="shared" si="4"/>
        <v>0</v>
      </c>
      <c r="G113" s="14" t="s">
        <v>125</v>
      </c>
      <c r="H113" s="14" t="str">
        <f>_xlfn.XLOOKUP(D113,'Club status data of 20210505'!E:E,'Club status data of 20210505'!G:G,"XXX",0,1)</f>
        <v>Low</v>
      </c>
      <c r="I113" s="14">
        <v>10</v>
      </c>
      <c r="J113" s="14">
        <f>_xlfn.XLOOKUP(D113,'Club status data of 20210505'!E:E,'Club status data of 20210505'!I:I,"XXX",0,1)</f>
        <v>6</v>
      </c>
      <c r="K113" s="15"/>
    </row>
    <row r="114" spans="1:11" x14ac:dyDescent="0.3">
      <c r="A114" s="7" t="s">
        <v>113</v>
      </c>
      <c r="B114" s="8">
        <v>4</v>
      </c>
      <c r="C114" s="8" t="str">
        <f t="shared" si="3"/>
        <v>N4</v>
      </c>
      <c r="D114" s="8">
        <v>6173</v>
      </c>
      <c r="E114" s="8" t="str">
        <f>_xlfn.XLOOKUP(D114,'Clubs-After Alignment'!D:D,'Clubs-After Alignment'!C:C,"XXX",0,1)</f>
        <v>N4</v>
      </c>
      <c r="F114" s="8" t="b">
        <f t="shared" si="4"/>
        <v>0</v>
      </c>
      <c r="G114" s="8" t="s">
        <v>126</v>
      </c>
      <c r="H114" s="8" t="str">
        <f>_xlfn.XLOOKUP(D114,'Club status data of 20210505'!E:E,'Club status data of 20210505'!G:G,"XXX",0,1)</f>
        <v>Active</v>
      </c>
      <c r="I114" s="8">
        <v>9</v>
      </c>
      <c r="J114" s="8">
        <f>_xlfn.XLOOKUP(D114,'Club status data of 20210505'!E:E,'Club status data of 20210505'!I:I,"XXX",0,1)</f>
        <v>8</v>
      </c>
      <c r="K114" s="9"/>
    </row>
    <row r="115" spans="1:11" x14ac:dyDescent="0.3">
      <c r="A115" s="10" t="s">
        <v>113</v>
      </c>
      <c r="B115" s="11">
        <v>4</v>
      </c>
      <c r="C115" s="11" t="str">
        <f t="shared" si="3"/>
        <v>N4</v>
      </c>
      <c r="D115" s="11">
        <v>9465</v>
      </c>
      <c r="E115" s="11" t="str">
        <f>_xlfn.XLOOKUP(D115,'Clubs-After Alignment'!D:D,'Clubs-After Alignment'!C:C,"XXX",0,1)</f>
        <v>N4</v>
      </c>
      <c r="F115" s="11" t="b">
        <f t="shared" si="4"/>
        <v>0</v>
      </c>
      <c r="G115" s="11" t="s">
        <v>127</v>
      </c>
      <c r="H115" s="11" t="str">
        <f>_xlfn.XLOOKUP(D115,'Club status data of 20210505'!E:E,'Club status data of 20210505'!G:G,"XXX",0,1)</f>
        <v>Active</v>
      </c>
      <c r="I115" s="11">
        <v>9</v>
      </c>
      <c r="J115" s="11">
        <f>_xlfn.XLOOKUP(D115,'Club status data of 20210505'!E:E,'Club status data of 20210505'!I:I,"XXX",0,1)</f>
        <v>10</v>
      </c>
      <c r="K115" s="12"/>
    </row>
    <row r="116" spans="1:11" x14ac:dyDescent="0.3">
      <c r="A116" s="10" t="s">
        <v>113</v>
      </c>
      <c r="B116" s="11">
        <v>4</v>
      </c>
      <c r="C116" s="11" t="str">
        <f t="shared" si="3"/>
        <v>N4</v>
      </c>
      <c r="D116" s="11">
        <v>2688189</v>
      </c>
      <c r="E116" s="11" t="str">
        <f>_xlfn.XLOOKUP(D116,'Clubs-After Alignment'!D:D,'Clubs-After Alignment'!C:C,"XXX",0,1)</f>
        <v>N4</v>
      </c>
      <c r="F116" s="11" t="b">
        <f t="shared" si="4"/>
        <v>0</v>
      </c>
      <c r="G116" s="11" t="s">
        <v>128</v>
      </c>
      <c r="H116" s="11" t="str">
        <f>_xlfn.XLOOKUP(D116,'Club status data of 20210505'!E:E,'Club status data of 20210505'!G:G,"XXX",0,1)</f>
        <v>Active</v>
      </c>
      <c r="I116" s="11">
        <v>20</v>
      </c>
      <c r="J116" s="11">
        <f>_xlfn.XLOOKUP(D116,'Club status data of 20210505'!E:E,'Club status data of 20210505'!I:I,"XXX",0,1)</f>
        <v>19</v>
      </c>
      <c r="K116" s="12"/>
    </row>
    <row r="117" spans="1:11" ht="15" thickBot="1" x14ac:dyDescent="0.35">
      <c r="A117" s="13" t="s">
        <v>113</v>
      </c>
      <c r="B117" s="14">
        <v>4</v>
      </c>
      <c r="C117" s="14" t="str">
        <f t="shared" si="3"/>
        <v>N4</v>
      </c>
      <c r="D117" s="14">
        <v>3562546</v>
      </c>
      <c r="E117" s="14" t="str">
        <f>_xlfn.XLOOKUP(D117,'Clubs-After Alignment'!D:D,'Clubs-After Alignment'!C:C,"XXX",0,1)</f>
        <v>N4</v>
      </c>
      <c r="F117" s="14" t="b">
        <f t="shared" si="4"/>
        <v>0</v>
      </c>
      <c r="G117" s="14" t="s">
        <v>129</v>
      </c>
      <c r="H117" s="14" t="str">
        <f>_xlfn.XLOOKUP(D117,'Club status data of 20210505'!E:E,'Club status data of 20210505'!G:G,"XXX",0,1)</f>
        <v>Ineligible</v>
      </c>
      <c r="I117" s="14">
        <v>8</v>
      </c>
      <c r="J117" s="14">
        <f>_xlfn.XLOOKUP(D117,'Club status data of 20210505'!E:E,'Club status data of 20210505'!I:I,"XXX",0,1)</f>
        <v>2</v>
      </c>
      <c r="K117" s="15"/>
    </row>
  </sheetData>
  <autoFilter ref="A1:K117" xr:uid="{6D254138-7120-45F2-8234-12F0C502ECCE}"/>
  <sortState xmlns:xlrd2="http://schemas.microsoft.com/office/spreadsheetml/2017/richdata2" ref="A20:K31">
    <sortCondition ref="C20:C31"/>
    <sortCondition ref="D20:D31"/>
  </sortState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65E6-9925-4FFD-8B6D-808039981883}">
  <dimension ref="A1:M25"/>
  <sheetViews>
    <sheetView workbookViewId="0"/>
  </sheetViews>
  <sheetFormatPr defaultRowHeight="14.4" x14ac:dyDescent="0.3"/>
  <cols>
    <col min="1" max="2" width="8.88671875" style="38"/>
    <col min="3" max="3" width="13.5546875" style="38" customWidth="1"/>
    <col min="4" max="4" width="14.88671875" style="38" bestFit="1" customWidth="1"/>
    <col min="5" max="5" width="21.33203125" style="38" bestFit="1" customWidth="1"/>
  </cols>
  <sheetData>
    <row r="1" spans="1:13" x14ac:dyDescent="0.3">
      <c r="A1" s="41" t="s">
        <v>0</v>
      </c>
      <c r="B1" s="41" t="s">
        <v>1</v>
      </c>
      <c r="C1" s="41" t="s">
        <v>163</v>
      </c>
      <c r="D1" s="41" t="s">
        <v>199</v>
      </c>
      <c r="E1" s="41" t="s">
        <v>197</v>
      </c>
      <c r="G1" s="80" t="s">
        <v>196</v>
      </c>
      <c r="H1" s="81"/>
      <c r="I1" s="81"/>
      <c r="J1" s="81"/>
      <c r="K1" s="81"/>
      <c r="L1" s="81"/>
      <c r="M1" s="82"/>
    </row>
    <row r="2" spans="1:13" x14ac:dyDescent="0.3">
      <c r="A2" s="38" t="s">
        <v>4</v>
      </c>
      <c r="B2" s="38" t="s">
        <v>158</v>
      </c>
      <c r="C2" s="38" t="str">
        <f>CONCATENATE(A2,TEXT(B2,0))</f>
        <v>A1</v>
      </c>
      <c r="D2" s="38">
        <f>COUNTIFS('Clubs-After Alignment'!A:A,'Area-Division Analysis-After'!A2,'Clubs-After Alignment'!B:B,'Area-Division Analysis-After'!B2)</f>
        <v>5</v>
      </c>
      <c r="E2" s="38">
        <f>COUNTIFS('Clubs-After Alignment'!A:A,'Area-Division Analysis-After'!A2,'Clubs-After Alignment'!B:B,'Area-Division Analysis-After'!B2,'Clubs-After Alignment'!F:F,"&lt;&gt;Suspended")</f>
        <v>5</v>
      </c>
      <c r="G2" s="39" t="s">
        <v>4</v>
      </c>
      <c r="H2" s="39" t="s">
        <v>20</v>
      </c>
      <c r="I2" s="39" t="s">
        <v>38</v>
      </c>
      <c r="J2" s="39" t="s">
        <v>62</v>
      </c>
      <c r="K2" s="39" t="s">
        <v>78</v>
      </c>
      <c r="L2" s="39" t="s">
        <v>98</v>
      </c>
      <c r="M2" s="39" t="s">
        <v>113</v>
      </c>
    </row>
    <row r="3" spans="1:13" x14ac:dyDescent="0.3">
      <c r="A3" s="38" t="s">
        <v>4</v>
      </c>
      <c r="B3" s="38" t="s">
        <v>159</v>
      </c>
      <c r="C3" s="38" t="str">
        <f t="shared" ref="C3:C25" si="0">CONCATENATE(A3,TEXT(B3,0))</f>
        <v>A2</v>
      </c>
      <c r="D3" s="38">
        <f>COUNTIFS('Clubs-After Alignment'!A:A,'Area-Division Analysis-After'!A3,'Clubs-After Alignment'!B:B,'Area-Division Analysis-After'!B3)</f>
        <v>5</v>
      </c>
      <c r="E3" s="38">
        <f>COUNTIFS('Clubs-After Alignment'!A:A,'Area-Division Analysis-After'!A3,'Clubs-After Alignment'!B:B,'Area-Division Analysis-After'!B3,'Clubs-After Alignment'!F:F,"&lt;&gt;Suspended")</f>
        <v>5</v>
      </c>
      <c r="G3" s="40">
        <f t="shared" ref="G3:M3" si="1">COUNTIF($A:$A,G2)</f>
        <v>3</v>
      </c>
      <c r="H3" s="40">
        <f t="shared" si="1"/>
        <v>3</v>
      </c>
      <c r="I3" s="40">
        <f t="shared" si="1"/>
        <v>4</v>
      </c>
      <c r="J3" s="40">
        <f t="shared" si="1"/>
        <v>3</v>
      </c>
      <c r="K3" s="40">
        <f t="shared" si="1"/>
        <v>4</v>
      </c>
      <c r="L3" s="40">
        <f t="shared" si="1"/>
        <v>3</v>
      </c>
      <c r="M3" s="40">
        <f t="shared" si="1"/>
        <v>4</v>
      </c>
    </row>
    <row r="4" spans="1:13" x14ac:dyDescent="0.3">
      <c r="A4" s="38" t="s">
        <v>4</v>
      </c>
      <c r="B4" s="38" t="s">
        <v>160</v>
      </c>
      <c r="C4" s="38" t="str">
        <f t="shared" si="0"/>
        <v>A3</v>
      </c>
      <c r="D4" s="38">
        <f>COUNTIFS('Clubs-After Alignment'!A:A,'Area-Division Analysis-After'!A4,'Clubs-After Alignment'!B:B,'Area-Division Analysis-After'!B4)</f>
        <v>4</v>
      </c>
      <c r="E4" s="38">
        <f>COUNTIFS('Clubs-After Alignment'!A:A,'Area-Division Analysis-After'!A4,'Clubs-After Alignment'!B:B,'Area-Division Analysis-After'!B4,'Clubs-After Alignment'!F:F,"&lt;&gt;Suspended")</f>
        <v>4</v>
      </c>
    </row>
    <row r="5" spans="1:13" x14ac:dyDescent="0.3">
      <c r="A5" s="38" t="s">
        <v>20</v>
      </c>
      <c r="B5" s="38" t="s">
        <v>158</v>
      </c>
      <c r="C5" s="38" t="str">
        <f t="shared" si="0"/>
        <v>B1</v>
      </c>
      <c r="D5" s="38">
        <f>COUNTIFS('Clubs-After Alignment'!A:A,'Area-Division Analysis-After'!A5,'Clubs-After Alignment'!B:B,'Area-Division Analysis-After'!B5)</f>
        <v>4</v>
      </c>
      <c r="E5" s="38">
        <f>COUNTIFS('Clubs-After Alignment'!A:A,'Area-Division Analysis-After'!A5,'Clubs-After Alignment'!B:B,'Area-Division Analysis-After'!B5,'Clubs-After Alignment'!F:F,"&lt;&gt;Suspended")</f>
        <v>4</v>
      </c>
    </row>
    <row r="6" spans="1:13" x14ac:dyDescent="0.3">
      <c r="A6" s="38" t="s">
        <v>20</v>
      </c>
      <c r="B6" s="38" t="s">
        <v>159</v>
      </c>
      <c r="C6" s="38" t="str">
        <f t="shared" si="0"/>
        <v>B2</v>
      </c>
      <c r="D6" s="38">
        <f>COUNTIFS('Clubs-After Alignment'!A:A,'Area-Division Analysis-After'!A6,'Clubs-After Alignment'!B:B,'Area-Division Analysis-After'!B6)</f>
        <v>6</v>
      </c>
      <c r="E6" s="38">
        <f>COUNTIFS('Clubs-After Alignment'!A:A,'Area-Division Analysis-After'!A6,'Clubs-After Alignment'!B:B,'Area-Division Analysis-After'!B6,'Clubs-After Alignment'!F:F,"&lt;&gt;Suspended")</f>
        <v>5</v>
      </c>
    </row>
    <row r="7" spans="1:13" x14ac:dyDescent="0.3">
      <c r="A7" s="38" t="s">
        <v>20</v>
      </c>
      <c r="B7" s="38" t="s">
        <v>160</v>
      </c>
      <c r="C7" s="38" t="str">
        <f t="shared" si="0"/>
        <v>B3</v>
      </c>
      <c r="D7" s="38">
        <f>COUNTIFS('Clubs-After Alignment'!A:A,'Area-Division Analysis-After'!A7,'Clubs-After Alignment'!B:B,'Area-Division Analysis-After'!B7)</f>
        <v>6</v>
      </c>
      <c r="E7" s="38">
        <f>COUNTIFS('Clubs-After Alignment'!A:A,'Area-Division Analysis-After'!A7,'Clubs-After Alignment'!B:B,'Area-Division Analysis-After'!B7,'Clubs-After Alignment'!F:F,"&lt;&gt;Suspended")</f>
        <v>6</v>
      </c>
    </row>
    <row r="8" spans="1:13" x14ac:dyDescent="0.3">
      <c r="A8" s="38" t="s">
        <v>38</v>
      </c>
      <c r="B8" s="38" t="s">
        <v>158</v>
      </c>
      <c r="C8" s="38" t="str">
        <f t="shared" si="0"/>
        <v>C1</v>
      </c>
      <c r="D8" s="38">
        <f>COUNTIFS('Clubs-After Alignment'!A:A,'Area-Division Analysis-After'!A8,'Clubs-After Alignment'!B:B,'Area-Division Analysis-After'!B8)</f>
        <v>6</v>
      </c>
      <c r="E8" s="38">
        <f>COUNTIFS('Clubs-After Alignment'!A:A,'Area-Division Analysis-After'!A8,'Clubs-After Alignment'!B:B,'Area-Division Analysis-After'!B8,'Clubs-After Alignment'!F:F,"&lt;&gt;Suspended")</f>
        <v>5</v>
      </c>
    </row>
    <row r="9" spans="1:13" x14ac:dyDescent="0.3">
      <c r="A9" s="38" t="s">
        <v>38</v>
      </c>
      <c r="B9" s="38" t="s">
        <v>159</v>
      </c>
      <c r="C9" s="38" t="str">
        <f t="shared" si="0"/>
        <v>C2</v>
      </c>
      <c r="D9" s="38">
        <f>COUNTIFS('Clubs-After Alignment'!A:A,'Area-Division Analysis-After'!A9,'Clubs-After Alignment'!B:B,'Area-Division Analysis-After'!B9)</f>
        <v>5</v>
      </c>
      <c r="E9" s="38">
        <f>COUNTIFS('Clubs-After Alignment'!A:A,'Area-Division Analysis-After'!A9,'Clubs-After Alignment'!B:B,'Area-Division Analysis-After'!B9,'Clubs-After Alignment'!F:F,"&lt;&gt;Suspended")</f>
        <v>4</v>
      </c>
    </row>
    <row r="10" spans="1:13" x14ac:dyDescent="0.3">
      <c r="A10" s="38" t="s">
        <v>38</v>
      </c>
      <c r="B10" s="38" t="s">
        <v>160</v>
      </c>
      <c r="C10" s="38" t="str">
        <f t="shared" si="0"/>
        <v>C3</v>
      </c>
      <c r="D10" s="38">
        <f>COUNTIFS('Clubs-After Alignment'!A:A,'Area-Division Analysis-After'!A10,'Clubs-After Alignment'!B:B,'Area-Division Analysis-After'!B10)</f>
        <v>6</v>
      </c>
      <c r="E10" s="38">
        <f>COUNTIFS('Clubs-After Alignment'!A:A,'Area-Division Analysis-After'!A10,'Clubs-After Alignment'!B:B,'Area-Division Analysis-After'!B10,'Clubs-After Alignment'!F:F,"&lt;&gt;Suspended")</f>
        <v>5</v>
      </c>
    </row>
    <row r="11" spans="1:13" x14ac:dyDescent="0.3">
      <c r="A11" s="38" t="s">
        <v>38</v>
      </c>
      <c r="B11" s="38" t="s">
        <v>161</v>
      </c>
      <c r="C11" s="38" t="str">
        <f t="shared" si="0"/>
        <v>C4</v>
      </c>
      <c r="D11" s="38">
        <f>COUNTIFS('Clubs-After Alignment'!A:A,'Area-Division Analysis-After'!A11,'Clubs-After Alignment'!B:B,'Area-Division Analysis-After'!B11)</f>
        <v>5</v>
      </c>
      <c r="E11" s="38">
        <f>COUNTIFS('Clubs-After Alignment'!A:A,'Area-Division Analysis-After'!A11,'Clubs-After Alignment'!B:B,'Area-Division Analysis-After'!B11,'Clubs-After Alignment'!F:F,"&lt;&gt;Suspended")</f>
        <v>5</v>
      </c>
    </row>
    <row r="12" spans="1:13" x14ac:dyDescent="0.3">
      <c r="A12" s="38" t="s">
        <v>62</v>
      </c>
      <c r="B12" s="38" t="s">
        <v>158</v>
      </c>
      <c r="C12" s="38" t="str">
        <f t="shared" si="0"/>
        <v>D1</v>
      </c>
      <c r="D12" s="38">
        <f>COUNTIFS('Clubs-After Alignment'!A:A,'Area-Division Analysis-After'!A12,'Clubs-After Alignment'!B:B,'Area-Division Analysis-After'!B12)</f>
        <v>4</v>
      </c>
      <c r="E12" s="38">
        <f>COUNTIFS('Clubs-After Alignment'!A:A,'Area-Division Analysis-After'!A12,'Clubs-After Alignment'!B:B,'Area-Division Analysis-After'!B12,'Clubs-After Alignment'!F:F,"&lt;&gt;Suspended")</f>
        <v>4</v>
      </c>
    </row>
    <row r="13" spans="1:13" x14ac:dyDescent="0.3">
      <c r="A13" s="38" t="s">
        <v>62</v>
      </c>
      <c r="B13" s="38" t="s">
        <v>159</v>
      </c>
      <c r="C13" s="38" t="str">
        <f t="shared" si="0"/>
        <v>D2</v>
      </c>
      <c r="D13" s="38">
        <f>COUNTIFS('Clubs-After Alignment'!A:A,'Area-Division Analysis-After'!A13,'Clubs-After Alignment'!B:B,'Area-Division Analysis-After'!B13)</f>
        <v>5</v>
      </c>
      <c r="E13" s="38">
        <f>COUNTIFS('Clubs-After Alignment'!A:A,'Area-Division Analysis-After'!A13,'Clubs-After Alignment'!B:B,'Area-Division Analysis-After'!B13,'Clubs-After Alignment'!F:F,"&lt;&gt;Suspended")</f>
        <v>4</v>
      </c>
    </row>
    <row r="14" spans="1:13" x14ac:dyDescent="0.3">
      <c r="A14" s="38" t="s">
        <v>62</v>
      </c>
      <c r="B14" s="38" t="s">
        <v>160</v>
      </c>
      <c r="C14" s="38" t="str">
        <f t="shared" si="0"/>
        <v>D3</v>
      </c>
      <c r="D14" s="38">
        <f>COUNTIFS('Clubs-After Alignment'!A:A,'Area-Division Analysis-After'!A14,'Clubs-After Alignment'!B:B,'Area-Division Analysis-After'!B14)</f>
        <v>5</v>
      </c>
      <c r="E14" s="38">
        <f>COUNTIFS('Clubs-After Alignment'!A:A,'Area-Division Analysis-After'!A14,'Clubs-After Alignment'!B:B,'Area-Division Analysis-After'!B14,'Clubs-After Alignment'!F:F,"&lt;&gt;Suspended")</f>
        <v>5</v>
      </c>
    </row>
    <row r="15" spans="1:13" x14ac:dyDescent="0.3">
      <c r="A15" s="38" t="s">
        <v>78</v>
      </c>
      <c r="B15" s="38" t="s">
        <v>158</v>
      </c>
      <c r="C15" s="38" t="str">
        <f t="shared" si="0"/>
        <v>E1</v>
      </c>
      <c r="D15" s="38">
        <v>4</v>
      </c>
      <c r="E15" s="38">
        <f>COUNTIFS('Clubs-After Alignment'!A:A,'Area-Division Analysis-After'!A15,'Clubs-After Alignment'!B:B,'Area-Division Analysis-After'!B15,'Clubs-After Alignment'!F:F,"&lt;&gt;Suspended")</f>
        <v>4</v>
      </c>
    </row>
    <row r="16" spans="1:13" x14ac:dyDescent="0.3">
      <c r="A16" s="38" t="s">
        <v>78</v>
      </c>
      <c r="B16" s="38" t="s">
        <v>159</v>
      </c>
      <c r="C16" s="38" t="str">
        <f t="shared" si="0"/>
        <v>E2</v>
      </c>
      <c r="D16" s="38">
        <f>COUNTIFS('Clubs-After Alignment'!A:A,'Area-Division Analysis-After'!A16,'Clubs-After Alignment'!B:B,'Area-Division Analysis-After'!B16)</f>
        <v>4</v>
      </c>
      <c r="E16" s="38">
        <f>COUNTIFS('Clubs-After Alignment'!A:A,'Area-Division Analysis-After'!A16,'Clubs-After Alignment'!B:B,'Area-Division Analysis-After'!B16,'Clubs-After Alignment'!F:F,"&lt;&gt;Suspended")</f>
        <v>4</v>
      </c>
    </row>
    <row r="17" spans="1:5" x14ac:dyDescent="0.3">
      <c r="A17" s="38" t="s">
        <v>78</v>
      </c>
      <c r="B17" s="38" t="s">
        <v>160</v>
      </c>
      <c r="C17" s="38" t="str">
        <f t="shared" si="0"/>
        <v>E3</v>
      </c>
      <c r="D17" s="38">
        <f>COUNTIFS('Clubs-After Alignment'!A:A,'Area-Division Analysis-After'!A17,'Clubs-After Alignment'!B:B,'Area-Division Analysis-After'!B17)</f>
        <v>5</v>
      </c>
      <c r="E17" s="38">
        <f>COUNTIFS('Clubs-After Alignment'!A:A,'Area-Division Analysis-After'!A17,'Clubs-After Alignment'!B:B,'Area-Division Analysis-After'!B17,'Clubs-After Alignment'!F:F,"&lt;&gt;Suspended")</f>
        <v>5</v>
      </c>
    </row>
    <row r="18" spans="1:5" x14ac:dyDescent="0.3">
      <c r="A18" s="38" t="s">
        <v>78</v>
      </c>
      <c r="B18" s="38" t="s">
        <v>161</v>
      </c>
      <c r="C18" s="38" t="str">
        <f t="shared" si="0"/>
        <v>E4</v>
      </c>
      <c r="D18" s="38">
        <f>COUNTIFS('Clubs-After Alignment'!A:A,'Area-Division Analysis-After'!A18,'Clubs-After Alignment'!B:B,'Area-Division Analysis-After'!B18)</f>
        <v>6</v>
      </c>
      <c r="E18" s="38">
        <f>COUNTIFS('Clubs-After Alignment'!A:A,'Area-Division Analysis-After'!A18,'Clubs-After Alignment'!B:B,'Area-Division Analysis-After'!B18,'Clubs-After Alignment'!F:F,"&lt;&gt;Suspended")</f>
        <v>6</v>
      </c>
    </row>
    <row r="19" spans="1:5" x14ac:dyDescent="0.3">
      <c r="A19" s="38" t="s">
        <v>98</v>
      </c>
      <c r="B19" s="38" t="s">
        <v>158</v>
      </c>
      <c r="C19" s="38" t="str">
        <f t="shared" si="0"/>
        <v>F1</v>
      </c>
      <c r="D19" s="38">
        <f>COUNTIFS('Clubs-After Alignment'!A:A,'Area-Division Analysis-After'!A19,'Clubs-After Alignment'!B:B,'Area-Division Analysis-After'!B19)</f>
        <v>4</v>
      </c>
      <c r="E19" s="38">
        <f>COUNTIFS('Clubs-After Alignment'!A:A,'Area-Division Analysis-After'!A19,'Clubs-After Alignment'!B:B,'Area-Division Analysis-After'!B19,'Clubs-After Alignment'!F:F,"&lt;&gt;Suspended")</f>
        <v>4</v>
      </c>
    </row>
    <row r="20" spans="1:5" x14ac:dyDescent="0.3">
      <c r="A20" s="38" t="s">
        <v>98</v>
      </c>
      <c r="B20" s="38" t="s">
        <v>159</v>
      </c>
      <c r="C20" s="38" t="str">
        <f t="shared" si="0"/>
        <v>F2</v>
      </c>
      <c r="D20" s="38">
        <f>COUNTIFS('Clubs-After Alignment'!A:A,'Area-Division Analysis-After'!A20,'Clubs-After Alignment'!B:B,'Area-Division Analysis-After'!B20)</f>
        <v>5</v>
      </c>
      <c r="E20" s="38">
        <f>COUNTIFS('Clubs-After Alignment'!A:A,'Area-Division Analysis-After'!A20,'Clubs-After Alignment'!B:B,'Area-Division Analysis-After'!B20,'Clubs-After Alignment'!F:F,"&lt;&gt;Suspended")</f>
        <v>5</v>
      </c>
    </row>
    <row r="21" spans="1:5" x14ac:dyDescent="0.3">
      <c r="A21" s="38" t="s">
        <v>98</v>
      </c>
      <c r="B21" s="38" t="s">
        <v>160</v>
      </c>
      <c r="C21" s="38" t="str">
        <f t="shared" si="0"/>
        <v>F3</v>
      </c>
      <c r="D21" s="38">
        <f>COUNTIFS('Clubs-After Alignment'!A:A,'Area-Division Analysis-After'!A21,'Clubs-After Alignment'!B:B,'Area-Division Analysis-After'!B21)</f>
        <v>5</v>
      </c>
      <c r="E21" s="38">
        <f>COUNTIFS('Clubs-After Alignment'!A:A,'Area-Division Analysis-After'!A21,'Clubs-After Alignment'!B:B,'Area-Division Analysis-After'!B21,'Clubs-After Alignment'!F:F,"&lt;&gt;Suspended")</f>
        <v>5</v>
      </c>
    </row>
    <row r="22" spans="1:5" x14ac:dyDescent="0.3">
      <c r="A22" s="38" t="s">
        <v>113</v>
      </c>
      <c r="B22" s="38" t="s">
        <v>158</v>
      </c>
      <c r="C22" s="38" t="str">
        <f t="shared" si="0"/>
        <v>N1</v>
      </c>
      <c r="D22" s="38">
        <f>COUNTIFS('Clubs-After Alignment'!A:A,'Area-Division Analysis-After'!A22,'Clubs-After Alignment'!B:B,'Area-Division Analysis-After'!B22)</f>
        <v>4</v>
      </c>
      <c r="E22" s="38">
        <f>COUNTIFS('Clubs-After Alignment'!A:A,'Area-Division Analysis-After'!A22,'Clubs-After Alignment'!B:B,'Area-Division Analysis-After'!B22,'Clubs-After Alignment'!F:F,"&lt;&gt;Suspended")</f>
        <v>4</v>
      </c>
    </row>
    <row r="23" spans="1:5" x14ac:dyDescent="0.3">
      <c r="A23" s="38" t="s">
        <v>113</v>
      </c>
      <c r="B23" s="38" t="s">
        <v>159</v>
      </c>
      <c r="C23" s="38" t="str">
        <f t="shared" si="0"/>
        <v>N2</v>
      </c>
      <c r="D23" s="38">
        <f>COUNTIFS('Clubs-After Alignment'!A:A,'Area-Division Analysis-After'!A23,'Clubs-After Alignment'!B:B,'Area-Division Analysis-After'!B23)</f>
        <v>4</v>
      </c>
      <c r="E23" s="38">
        <f>COUNTIFS('Clubs-After Alignment'!A:A,'Area-Division Analysis-After'!A23,'Clubs-After Alignment'!B:B,'Area-Division Analysis-After'!B23,'Clubs-After Alignment'!F:F,"&lt;&gt;Suspended")</f>
        <v>4</v>
      </c>
    </row>
    <row r="24" spans="1:5" x14ac:dyDescent="0.3">
      <c r="A24" s="38" t="s">
        <v>113</v>
      </c>
      <c r="B24" s="38" t="s">
        <v>160</v>
      </c>
      <c r="C24" s="38" t="str">
        <f t="shared" si="0"/>
        <v>N3</v>
      </c>
      <c r="D24" s="38">
        <f>COUNTIFS('Clubs-After Alignment'!A:A,'Area-Division Analysis-After'!A24,'Clubs-After Alignment'!B:B,'Area-Division Analysis-After'!B24)</f>
        <v>4</v>
      </c>
      <c r="E24" s="38">
        <f>COUNTIFS('Clubs-After Alignment'!A:A,'Area-Division Analysis-After'!A24,'Clubs-After Alignment'!B:B,'Area-Division Analysis-After'!B24,'Clubs-After Alignment'!F:F,"&lt;&gt;Suspended")</f>
        <v>4</v>
      </c>
    </row>
    <row r="25" spans="1:5" x14ac:dyDescent="0.3">
      <c r="A25" s="38" t="s">
        <v>113</v>
      </c>
      <c r="B25" s="38" t="s">
        <v>161</v>
      </c>
      <c r="C25" s="38" t="str">
        <f t="shared" si="0"/>
        <v>N4</v>
      </c>
      <c r="D25" s="38">
        <f>COUNTIFS('Clubs-After Alignment'!A:A,'Area-Division Analysis-After'!A25,'Clubs-After Alignment'!B:B,'Area-Division Analysis-After'!B25)</f>
        <v>4</v>
      </c>
      <c r="E25" s="38">
        <f>COUNTIFS('Clubs-After Alignment'!A:A,'Area-Division Analysis-After'!A25,'Clubs-After Alignment'!B:B,'Area-Division Analysis-After'!B25,'Clubs-After Alignment'!F:F,"&lt;&gt;Suspended")</f>
        <v>4</v>
      </c>
    </row>
  </sheetData>
  <mergeCells count="1">
    <mergeCell ref="G1:M1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E854-EF85-4E2D-83A5-8B0D3577B7DB}">
  <dimension ref="A1:J117"/>
  <sheetViews>
    <sheetView zoomScaleNormal="100" workbookViewId="0">
      <pane ySplit="1" topLeftCell="A14" activePane="bottomLeft" state="frozen"/>
      <selection pane="bottomLeft" activeCell="H30" sqref="H30"/>
    </sheetView>
  </sheetViews>
  <sheetFormatPr defaultRowHeight="14.4" x14ac:dyDescent="0.3"/>
  <cols>
    <col min="1" max="1" width="2.88671875" customWidth="1"/>
    <col min="2" max="3" width="3" customWidth="1"/>
    <col min="5" max="5" width="33" customWidth="1"/>
    <col min="6" max="6" width="12.6640625" bestFit="1" customWidth="1"/>
    <col min="7" max="7" width="6.6640625" hidden="1" customWidth="1"/>
    <col min="8" max="8" width="7.6640625" customWidth="1"/>
    <col min="9" max="9" width="53.109375" customWidth="1"/>
  </cols>
  <sheetData>
    <row r="1" spans="1:10" ht="28.8" thickBot="1" x14ac:dyDescent="0.35">
      <c r="A1" s="1" t="s">
        <v>170</v>
      </c>
      <c r="B1" s="1" t="s">
        <v>1</v>
      </c>
      <c r="C1" s="6" t="s">
        <v>195</v>
      </c>
      <c r="D1" s="1" t="s">
        <v>169</v>
      </c>
      <c r="E1" s="1" t="s">
        <v>2</v>
      </c>
      <c r="F1" s="1" t="s">
        <v>3</v>
      </c>
      <c r="G1" s="1" t="s">
        <v>168</v>
      </c>
      <c r="H1" s="1" t="s">
        <v>6</v>
      </c>
      <c r="I1" s="2" t="s">
        <v>167</v>
      </c>
      <c r="J1" s="1"/>
    </row>
    <row r="2" spans="1:10" x14ac:dyDescent="0.3">
      <c r="A2" s="7" t="s">
        <v>4</v>
      </c>
      <c r="B2" s="8">
        <v>1</v>
      </c>
      <c r="C2" s="8" t="str">
        <f>_xlfn.CONCAT(A2,B2)</f>
        <v>A1</v>
      </c>
      <c r="D2" s="8">
        <v>924120</v>
      </c>
      <c r="E2" s="8" t="s">
        <v>5</v>
      </c>
      <c r="F2" s="8" t="str">
        <f>_xlfn.XLOOKUP(D2,'Club status data of 20210505'!E:E,'Club status data of 20210505'!G:G,"XXX",0,1)</f>
        <v>Active</v>
      </c>
      <c r="G2" s="8">
        <v>10</v>
      </c>
      <c r="H2" s="25">
        <f>_xlfn.XLOOKUP(D2,'Club status data of 20210505'!E:E,'Club status data of 20210505'!I:I,"XXX",0,1)</f>
        <v>20</v>
      </c>
      <c r="I2" s="9" t="s">
        <v>130</v>
      </c>
    </row>
    <row r="3" spans="1:10" x14ac:dyDescent="0.3">
      <c r="A3" s="10" t="s">
        <v>4</v>
      </c>
      <c r="B3" s="11">
        <v>1</v>
      </c>
      <c r="C3" s="11" t="str">
        <f t="shared" ref="C3:C62" si="0">_xlfn.CONCAT(A3,B3)</f>
        <v>A1</v>
      </c>
      <c r="D3" s="11">
        <v>1188276</v>
      </c>
      <c r="E3" s="11" t="s">
        <v>7</v>
      </c>
      <c r="F3" s="11" t="str">
        <f>_xlfn.XLOOKUP(D3,'Club status data of 20210505'!E:E,'Club status data of 20210505'!G:G,"XXX",0,1)</f>
        <v>Active</v>
      </c>
      <c r="G3" s="11">
        <v>16</v>
      </c>
      <c r="H3" s="26">
        <f>_xlfn.XLOOKUP(D3,'Club status data of 20210505'!E:E,'Club status data of 20210505'!I:I,"XXX",0,1)</f>
        <v>12</v>
      </c>
      <c r="I3" s="12" t="s">
        <v>130</v>
      </c>
    </row>
    <row r="4" spans="1:10" x14ac:dyDescent="0.3">
      <c r="A4" s="10" t="s">
        <v>4</v>
      </c>
      <c r="B4" s="11">
        <v>1</v>
      </c>
      <c r="C4" s="11" t="str">
        <f t="shared" si="0"/>
        <v>A1</v>
      </c>
      <c r="D4" s="11">
        <v>3408269</v>
      </c>
      <c r="E4" s="11" t="s">
        <v>8</v>
      </c>
      <c r="F4" s="11" t="str">
        <f>_xlfn.XLOOKUP(D4,'Club status data of 20210505'!E:E,'Club status data of 20210505'!G:G,"XXX",0,1)</f>
        <v>Active</v>
      </c>
      <c r="G4" s="11">
        <v>20</v>
      </c>
      <c r="H4" s="26">
        <f>_xlfn.XLOOKUP(D4,'Club status data of 20210505'!E:E,'Club status data of 20210505'!I:I,"XXX",0,1)</f>
        <v>11</v>
      </c>
      <c r="I4" s="12"/>
    </row>
    <row r="5" spans="1:10" x14ac:dyDescent="0.3">
      <c r="A5" s="10" t="s">
        <v>4</v>
      </c>
      <c r="B5" s="11">
        <v>1</v>
      </c>
      <c r="C5" s="11" t="str">
        <f t="shared" si="0"/>
        <v>A1</v>
      </c>
      <c r="D5" s="11">
        <v>5432945</v>
      </c>
      <c r="E5" s="11" t="s">
        <v>9</v>
      </c>
      <c r="F5" s="11" t="str">
        <f>_xlfn.XLOOKUP(D5,'Club status data of 20210505'!E:E,'Club status data of 20210505'!G:G,"XXX",0,1)</f>
        <v>Active</v>
      </c>
      <c r="G5" s="11">
        <v>20</v>
      </c>
      <c r="H5" s="26">
        <f>_xlfn.XLOOKUP(D5,'Club status data of 20210505'!E:E,'Club status data of 20210505'!I:I,"XXX",0,1)</f>
        <v>10</v>
      </c>
      <c r="I5" s="12"/>
    </row>
    <row r="6" spans="1:10" ht="15" thickBot="1" x14ac:dyDescent="0.35">
      <c r="A6" s="31" t="s">
        <v>4</v>
      </c>
      <c r="B6" s="32">
        <v>1</v>
      </c>
      <c r="C6" s="32" t="str">
        <f t="shared" si="0"/>
        <v>A1</v>
      </c>
      <c r="D6" s="32">
        <v>6769364</v>
      </c>
      <c r="E6" s="32" t="s">
        <v>10</v>
      </c>
      <c r="F6" s="32" t="str">
        <f>_xlfn.XLOOKUP(D6,'Club status data of 20210505'!E:E,'Club status data of 20210505'!G:G,"XXX",0,1)</f>
        <v>Ineligible</v>
      </c>
      <c r="G6" s="32">
        <v>9</v>
      </c>
      <c r="H6" s="33">
        <f>_xlfn.XLOOKUP(D6,'Club status data of 20210505'!E:E,'Club status data of 20210505'!I:I,"XXX",0,1)</f>
        <v>0</v>
      </c>
      <c r="I6" s="42"/>
    </row>
    <row r="7" spans="1:10" x14ac:dyDescent="0.3">
      <c r="A7" s="7" t="s">
        <v>4</v>
      </c>
      <c r="B7" s="8">
        <v>2</v>
      </c>
      <c r="C7" s="8" t="str">
        <f t="shared" si="0"/>
        <v>A2</v>
      </c>
      <c r="D7" s="8">
        <v>3210</v>
      </c>
      <c r="E7" s="8" t="s">
        <v>11</v>
      </c>
      <c r="F7" s="8" t="str">
        <f>_xlfn.XLOOKUP(D7,'Club status data of 20210505'!E:E,'Club status data of 20210505'!G:G,"XXX",0,1)</f>
        <v>Active</v>
      </c>
      <c r="G7" s="8">
        <v>13</v>
      </c>
      <c r="H7" s="25">
        <f>_xlfn.XLOOKUP(D7,'Club status data of 20210505'!E:E,'Club status data of 20210505'!I:I,"XXX",0,1)</f>
        <v>9</v>
      </c>
      <c r="I7" s="9"/>
    </row>
    <row r="8" spans="1:10" x14ac:dyDescent="0.3">
      <c r="A8" s="10" t="s">
        <v>4</v>
      </c>
      <c r="B8" s="11">
        <v>2</v>
      </c>
      <c r="C8" s="11" t="str">
        <f t="shared" si="0"/>
        <v>A2</v>
      </c>
      <c r="D8" s="11">
        <v>4456966</v>
      </c>
      <c r="E8" s="11" t="s">
        <v>12</v>
      </c>
      <c r="F8" s="11" t="str">
        <f>_xlfn.XLOOKUP(D8,'Club status data of 20210505'!E:E,'Club status data of 20210505'!G:G,"XXX",0,1)</f>
        <v>Active</v>
      </c>
      <c r="G8" s="11">
        <v>21</v>
      </c>
      <c r="H8" s="26">
        <f>_xlfn.XLOOKUP(D8,'Club status data of 20210505'!E:E,'Club status data of 20210505'!I:I,"XXX",0,1)</f>
        <v>18</v>
      </c>
      <c r="I8" s="12"/>
    </row>
    <row r="9" spans="1:10" x14ac:dyDescent="0.3">
      <c r="A9" s="10" t="s">
        <v>4</v>
      </c>
      <c r="B9" s="11">
        <v>2</v>
      </c>
      <c r="C9" s="11" t="str">
        <f t="shared" si="0"/>
        <v>A2</v>
      </c>
      <c r="D9" s="11">
        <v>5523418</v>
      </c>
      <c r="E9" s="11" t="s">
        <v>13</v>
      </c>
      <c r="F9" s="11" t="str">
        <f>_xlfn.XLOOKUP(D9,'Club status data of 20210505'!E:E,'Club status data of 20210505'!G:G,"XXX",0,1)</f>
        <v>Active</v>
      </c>
      <c r="G9" s="11">
        <v>10</v>
      </c>
      <c r="H9" s="26">
        <f>_xlfn.XLOOKUP(D9,'Club status data of 20210505'!E:E,'Club status data of 20210505'!I:I,"XXX",0,1)</f>
        <v>11</v>
      </c>
      <c r="I9" s="12"/>
    </row>
    <row r="10" spans="1:10" x14ac:dyDescent="0.3">
      <c r="A10" s="10" t="s">
        <v>4</v>
      </c>
      <c r="B10" s="11">
        <v>2</v>
      </c>
      <c r="C10" s="11" t="str">
        <f t="shared" si="0"/>
        <v>A2</v>
      </c>
      <c r="D10" s="11">
        <v>5946436</v>
      </c>
      <c r="E10" s="11" t="s">
        <v>14</v>
      </c>
      <c r="F10" s="11" t="str">
        <f>_xlfn.XLOOKUP(D10,'Club status data of 20210505'!E:E,'Club status data of 20210505'!G:G,"XXX",0,1)</f>
        <v>Active</v>
      </c>
      <c r="G10" s="11">
        <v>20</v>
      </c>
      <c r="H10" s="26">
        <f>_xlfn.XLOOKUP(D10,'Club status data of 20210505'!E:E,'Club status data of 20210505'!I:I,"XXX",0,1)</f>
        <v>17</v>
      </c>
      <c r="I10" s="12"/>
    </row>
    <row r="11" spans="1:10" ht="15" thickBot="1" x14ac:dyDescent="0.35">
      <c r="A11" s="31" t="s">
        <v>4</v>
      </c>
      <c r="B11" s="32">
        <v>2</v>
      </c>
      <c r="C11" s="32" t="str">
        <f t="shared" si="0"/>
        <v>A2</v>
      </c>
      <c r="D11" s="32">
        <v>7023433</v>
      </c>
      <c r="E11" s="32" t="s">
        <v>15</v>
      </c>
      <c r="F11" s="32" t="str">
        <f>_xlfn.XLOOKUP(D11,'Club status data of 20210505'!E:E,'Club status data of 20210505'!G:G,"XXX",0,1)</f>
        <v>Ineligible</v>
      </c>
      <c r="G11" s="14">
        <v>12</v>
      </c>
      <c r="H11" s="33">
        <f>_xlfn.XLOOKUP(D11,'Club status data of 20210505'!E:E,'Club status data of 20210505'!I:I,"XXX",0,1)</f>
        <v>0</v>
      </c>
      <c r="I11" s="42"/>
    </row>
    <row r="12" spans="1:10" x14ac:dyDescent="0.3">
      <c r="A12" s="7" t="s">
        <v>4</v>
      </c>
      <c r="B12" s="8">
        <v>3</v>
      </c>
      <c r="C12" s="8" t="str">
        <f t="shared" si="0"/>
        <v>A3</v>
      </c>
      <c r="D12" s="8">
        <v>5010</v>
      </c>
      <c r="E12" s="8" t="s">
        <v>16</v>
      </c>
      <c r="F12" s="8" t="str">
        <f>_xlfn.XLOOKUP(D12,'Club status data of 20210505'!E:E,'Club status data of 20210505'!G:G,"XXX",0,1)</f>
        <v>Active</v>
      </c>
      <c r="G12" s="8">
        <v>8</v>
      </c>
      <c r="H12" s="25">
        <f>_xlfn.XLOOKUP(D12,'Club status data of 20210505'!E:E,'Club status data of 20210505'!I:I,"XXX",0,1)</f>
        <v>10</v>
      </c>
      <c r="I12" s="9"/>
    </row>
    <row r="13" spans="1:10" x14ac:dyDescent="0.3">
      <c r="A13" s="10" t="s">
        <v>4</v>
      </c>
      <c r="B13" s="11">
        <v>3</v>
      </c>
      <c r="C13" s="11" t="str">
        <f t="shared" si="0"/>
        <v>A3</v>
      </c>
      <c r="D13" s="11">
        <v>1295732</v>
      </c>
      <c r="E13" s="11" t="s">
        <v>17</v>
      </c>
      <c r="F13" s="11" t="str">
        <f>_xlfn.XLOOKUP(D13,'Club status data of 20210505'!E:E,'Club status data of 20210505'!G:G,"XXX",0,1)</f>
        <v>Active</v>
      </c>
      <c r="G13" s="11">
        <v>18</v>
      </c>
      <c r="H13" s="26">
        <f>_xlfn.XLOOKUP(D13,'Club status data of 20210505'!E:E,'Club status data of 20210505'!I:I,"XXX",0,1)</f>
        <v>15</v>
      </c>
      <c r="I13" s="12"/>
    </row>
    <row r="14" spans="1:10" x14ac:dyDescent="0.3">
      <c r="A14" s="10" t="s">
        <v>4</v>
      </c>
      <c r="B14" s="11">
        <v>3</v>
      </c>
      <c r="C14" s="11" t="str">
        <f t="shared" si="0"/>
        <v>A3</v>
      </c>
      <c r="D14" s="11">
        <v>6703700</v>
      </c>
      <c r="E14" s="11" t="s">
        <v>18</v>
      </c>
      <c r="F14" s="11" t="str">
        <f>_xlfn.XLOOKUP(D14,'Club status data of 20210505'!E:E,'Club status data of 20210505'!G:G,"XXX",0,1)</f>
        <v>Active</v>
      </c>
      <c r="G14" s="11">
        <v>13</v>
      </c>
      <c r="H14" s="26">
        <f>_xlfn.XLOOKUP(D14,'Club status data of 20210505'!E:E,'Club status data of 20210505'!I:I,"XXX",0,1)</f>
        <v>9</v>
      </c>
      <c r="I14" s="12"/>
    </row>
    <row r="15" spans="1:10" ht="15" thickBot="1" x14ac:dyDescent="0.35">
      <c r="A15" s="13" t="s">
        <v>4</v>
      </c>
      <c r="B15" s="14">
        <v>3</v>
      </c>
      <c r="C15" s="14" t="str">
        <f t="shared" si="0"/>
        <v>A3</v>
      </c>
      <c r="D15" s="14">
        <v>7021504</v>
      </c>
      <c r="E15" s="14" t="s">
        <v>19</v>
      </c>
      <c r="F15" s="14" t="str">
        <f>_xlfn.XLOOKUP(D15,'Club status data of 20210505'!E:E,'Club status data of 20210505'!G:G,"XXX",0,1)</f>
        <v>Active</v>
      </c>
      <c r="G15" s="14">
        <v>13</v>
      </c>
      <c r="H15" s="27">
        <f>_xlfn.XLOOKUP(D15,'Club status data of 20210505'!E:E,'Club status data of 20210505'!I:I,"XXX",0,1)</f>
        <v>15</v>
      </c>
      <c r="I15" s="15"/>
    </row>
    <row r="16" spans="1:10" x14ac:dyDescent="0.3">
      <c r="A16" s="7" t="s">
        <v>20</v>
      </c>
      <c r="B16" s="8">
        <v>1</v>
      </c>
      <c r="C16" s="8" t="str">
        <f t="shared" si="0"/>
        <v>B1</v>
      </c>
      <c r="D16" s="8">
        <v>7833</v>
      </c>
      <c r="E16" s="8" t="s">
        <v>21</v>
      </c>
      <c r="F16" s="8" t="str">
        <f>_xlfn.XLOOKUP(D16,'Club status data of 20210505'!E:E,'Club status data of 20210505'!G:G,"XXX",0,1)</f>
        <v>Active</v>
      </c>
      <c r="G16" s="8">
        <v>22</v>
      </c>
      <c r="H16" s="25">
        <f>_xlfn.XLOOKUP(D16,'Club status data of 20210505'!E:E,'Club status data of 20210505'!I:I,"XXX",0,1)</f>
        <v>18</v>
      </c>
      <c r="I16" s="9"/>
    </row>
    <row r="17" spans="1:9" x14ac:dyDescent="0.3">
      <c r="A17" s="10" t="s">
        <v>20</v>
      </c>
      <c r="B17" s="11">
        <v>1</v>
      </c>
      <c r="C17" s="11" t="str">
        <f t="shared" si="0"/>
        <v>B1</v>
      </c>
      <c r="D17" s="11">
        <v>1227778</v>
      </c>
      <c r="E17" s="11" t="s">
        <v>22</v>
      </c>
      <c r="F17" s="11" t="str">
        <f>_xlfn.XLOOKUP(D17,'Club status data of 20210505'!E:E,'Club status data of 20210505'!G:G,"XXX",0,1)</f>
        <v>Active</v>
      </c>
      <c r="G17" s="11">
        <v>20</v>
      </c>
      <c r="H17" s="26">
        <f>_xlfn.XLOOKUP(D17,'Club status data of 20210505'!E:E,'Club status data of 20210505'!I:I,"XXX",0,1)</f>
        <v>17</v>
      </c>
      <c r="I17" s="12"/>
    </row>
    <row r="18" spans="1:9" x14ac:dyDescent="0.3">
      <c r="A18" s="10" t="s">
        <v>20</v>
      </c>
      <c r="B18" s="11">
        <v>1</v>
      </c>
      <c r="C18" s="11" t="str">
        <f t="shared" si="0"/>
        <v>B1</v>
      </c>
      <c r="D18" s="11">
        <v>3977462</v>
      </c>
      <c r="E18" s="11" t="s">
        <v>23</v>
      </c>
      <c r="F18" s="11" t="str">
        <f>_xlfn.XLOOKUP(D18,'Club status data of 20210505'!E:E,'Club status data of 20210505'!G:G,"XXX",0,1)</f>
        <v>Low</v>
      </c>
      <c r="G18" s="11">
        <v>10</v>
      </c>
      <c r="H18" s="26">
        <f>_xlfn.XLOOKUP(D18,'Club status data of 20210505'!E:E,'Club status data of 20210505'!I:I,"XXX",0,1)</f>
        <v>6</v>
      </c>
      <c r="I18" s="12"/>
    </row>
    <row r="19" spans="1:9" ht="15" thickBot="1" x14ac:dyDescent="0.35">
      <c r="A19" s="13" t="s">
        <v>20</v>
      </c>
      <c r="B19" s="14">
        <v>1</v>
      </c>
      <c r="C19" s="14" t="str">
        <f t="shared" si="0"/>
        <v>B1</v>
      </c>
      <c r="D19" s="14">
        <v>6662264</v>
      </c>
      <c r="E19" s="14" t="s">
        <v>24</v>
      </c>
      <c r="F19" s="14" t="str">
        <f>_xlfn.XLOOKUP(D19,'Club status data of 20210505'!E:E,'Club status data of 20210505'!G:G,"XXX",0,1)</f>
        <v>Active</v>
      </c>
      <c r="G19" s="14">
        <v>15</v>
      </c>
      <c r="H19" s="27">
        <f>_xlfn.XLOOKUP(D19,'Club status data of 20210505'!E:E,'Club status data of 20210505'!I:I,"XXX",0,1)</f>
        <v>16</v>
      </c>
      <c r="I19" s="15"/>
    </row>
    <row r="20" spans="1:9" x14ac:dyDescent="0.3">
      <c r="A20" s="7" t="s">
        <v>20</v>
      </c>
      <c r="B20" s="8">
        <v>2</v>
      </c>
      <c r="C20" s="8" t="str">
        <f t="shared" si="0"/>
        <v>B2</v>
      </c>
      <c r="D20" s="8">
        <v>5611915</v>
      </c>
      <c r="E20" s="8" t="s">
        <v>26</v>
      </c>
      <c r="F20" s="8" t="str">
        <f>_xlfn.XLOOKUP(D20,'Club status data of 20210505'!E:E,'Club status data of 20210505'!G:G,"XXX",0,1)</f>
        <v>Active</v>
      </c>
      <c r="G20" s="8">
        <v>23</v>
      </c>
      <c r="H20" s="25">
        <f>_xlfn.XLOOKUP(D20,'Club status data of 20210505'!E:E,'Club status data of 20210505'!I:I,"XXX",0,1)</f>
        <v>17</v>
      </c>
      <c r="I20" s="9"/>
    </row>
    <row r="21" spans="1:9" x14ac:dyDescent="0.3">
      <c r="A21" s="10" t="s">
        <v>20</v>
      </c>
      <c r="B21" s="11">
        <v>2</v>
      </c>
      <c r="C21" s="11" t="str">
        <f t="shared" si="0"/>
        <v>B2</v>
      </c>
      <c r="D21" s="11">
        <v>1529586</v>
      </c>
      <c r="E21" s="11" t="s">
        <v>36</v>
      </c>
      <c r="F21" s="11" t="str">
        <f>_xlfn.XLOOKUP(D21,'Club status data of 20210505'!E:E,'Club status data of 20210505'!G:G,"XXX",0,1)</f>
        <v>Active</v>
      </c>
      <c r="G21" s="11">
        <v>20</v>
      </c>
      <c r="H21" s="26">
        <f>_xlfn.XLOOKUP(D21,'Club status data of 20210505'!E:E,'Club status data of 20210505'!I:I,"XXX",0,1)</f>
        <v>11</v>
      </c>
      <c r="I21" s="12"/>
    </row>
    <row r="22" spans="1:9" x14ac:dyDescent="0.3">
      <c r="A22" s="10" t="s">
        <v>20</v>
      </c>
      <c r="B22" s="11">
        <v>2</v>
      </c>
      <c r="C22" s="11" t="str">
        <f t="shared" si="0"/>
        <v>B2</v>
      </c>
      <c r="D22" s="11">
        <v>4046</v>
      </c>
      <c r="E22" s="11" t="s">
        <v>34</v>
      </c>
      <c r="F22" s="11" t="str">
        <f>_xlfn.XLOOKUP(D22,'Club status data of 20210505'!E:E,'Club status data of 20210505'!G:G,"XXX",0,1)</f>
        <v>Active</v>
      </c>
      <c r="G22" s="11">
        <v>9</v>
      </c>
      <c r="H22" s="26">
        <f>_xlfn.XLOOKUP(D22,'Club status data of 20210505'!E:E,'Club status data of 20210505'!I:I,"XXX",0,1)</f>
        <v>9</v>
      </c>
      <c r="I22" s="12"/>
    </row>
    <row r="23" spans="1:9" x14ac:dyDescent="0.3">
      <c r="A23" s="10" t="s">
        <v>20</v>
      </c>
      <c r="B23" s="11">
        <v>2</v>
      </c>
      <c r="C23" s="11" t="str">
        <f t="shared" si="0"/>
        <v>B2</v>
      </c>
      <c r="D23" s="11">
        <v>879726</v>
      </c>
      <c r="E23" s="11" t="s">
        <v>35</v>
      </c>
      <c r="F23" s="11" t="str">
        <f>_xlfn.XLOOKUP(D23,'Club status data of 20210505'!E:E,'Club status data of 20210505'!G:G,"XXX",0,1)</f>
        <v>Active</v>
      </c>
      <c r="G23" s="11">
        <v>12</v>
      </c>
      <c r="H23" s="26">
        <f>_xlfn.XLOOKUP(D23,'Club status data of 20210505'!E:E,'Club status data of 20210505'!I:I,"XXX",0,1)</f>
        <v>10</v>
      </c>
      <c r="I23" s="12"/>
    </row>
    <row r="24" spans="1:9" x14ac:dyDescent="0.3">
      <c r="A24" s="34" t="s">
        <v>20</v>
      </c>
      <c r="B24" s="35">
        <v>2</v>
      </c>
      <c r="C24" s="35" t="str">
        <f t="shared" si="0"/>
        <v>B2</v>
      </c>
      <c r="D24" s="35">
        <v>4685198</v>
      </c>
      <c r="E24" s="35" t="s">
        <v>31</v>
      </c>
      <c r="F24" s="35" t="str">
        <f>_xlfn.XLOOKUP(D24,'Club status data of 20210505'!E:E,'Club status data of 20210505'!G:G,"XXX",0,1)</f>
        <v>Suspended</v>
      </c>
      <c r="G24" s="35">
        <v>12</v>
      </c>
      <c r="H24" s="60">
        <f>_xlfn.XLOOKUP(D24,'Club status data of 20210505'!E:E,'Club status data of 20210505'!I:I,"XXX",0,1)</f>
        <v>0</v>
      </c>
      <c r="I24" s="45"/>
    </row>
    <row r="25" spans="1:9" ht="15" thickBot="1" x14ac:dyDescent="0.35">
      <c r="A25" s="34" t="s">
        <v>20</v>
      </c>
      <c r="B25" s="35">
        <v>2</v>
      </c>
      <c r="C25" s="35" t="str">
        <f>_xlfn.CONCAT(A25,B25)</f>
        <v>B2</v>
      </c>
      <c r="D25" s="35">
        <v>7429611</v>
      </c>
      <c r="E25" s="35" t="s">
        <v>37</v>
      </c>
      <c r="F25" s="35" t="str">
        <f>_xlfn.XLOOKUP(D25,'Club status data of 20210505'!E:E,'Club status data of 20210505'!G:G,"XXX",0,1)</f>
        <v>Ineligible</v>
      </c>
      <c r="G25" s="35">
        <v>16</v>
      </c>
      <c r="H25" s="60">
        <f>_xlfn.XLOOKUP(D25,'Club status data of 20210505'!E:E,'Club status data of 20210505'!I:I,"XXX",0,1)</f>
        <v>0</v>
      </c>
      <c r="I25" s="45"/>
    </row>
    <row r="26" spans="1:9" x14ac:dyDescent="0.3">
      <c r="A26" s="7" t="s">
        <v>20</v>
      </c>
      <c r="B26" s="8">
        <v>3</v>
      </c>
      <c r="C26" s="8" t="str">
        <f t="shared" si="0"/>
        <v>B3</v>
      </c>
      <c r="D26" s="8">
        <v>834</v>
      </c>
      <c r="E26" s="8" t="s">
        <v>29</v>
      </c>
      <c r="F26" s="8" t="str">
        <f>_xlfn.XLOOKUP(D26,'Club status data of 20210505'!E:E,'Club status data of 20210505'!G:G,"XXX",0,1)</f>
        <v>Active</v>
      </c>
      <c r="G26" s="8">
        <v>10</v>
      </c>
      <c r="H26" s="25">
        <f>_xlfn.XLOOKUP(D26,'Club status data of 20210505'!E:E,'Club status data of 20210505'!I:I,"XXX",0,1)</f>
        <v>9</v>
      </c>
      <c r="I26" s="9"/>
    </row>
    <row r="27" spans="1:9" x14ac:dyDescent="0.3">
      <c r="A27" s="10" t="s">
        <v>20</v>
      </c>
      <c r="B27" s="11">
        <v>3</v>
      </c>
      <c r="C27" s="11" t="str">
        <f>_xlfn.CONCAT(A27,B27)</f>
        <v>B3</v>
      </c>
      <c r="D27" s="11">
        <v>1173</v>
      </c>
      <c r="E27" s="11" t="s">
        <v>25</v>
      </c>
      <c r="F27" s="11" t="str">
        <f>_xlfn.XLOOKUP(D27,'Club status data of 20210505'!E:E,'Club status data of 20210505'!G:G,"XXX",0,1)</f>
        <v>Active</v>
      </c>
      <c r="G27" s="11">
        <v>20</v>
      </c>
      <c r="H27" s="26">
        <f>_xlfn.XLOOKUP(D27,'Club status data of 20210505'!E:E,'Club status data of 20210505'!I:I,"XXX",0,1)</f>
        <v>17</v>
      </c>
      <c r="I27" s="12"/>
    </row>
    <row r="28" spans="1:9" x14ac:dyDescent="0.3">
      <c r="A28" s="10" t="s">
        <v>20</v>
      </c>
      <c r="B28" s="11">
        <v>3</v>
      </c>
      <c r="C28" s="11" t="str">
        <f t="shared" si="0"/>
        <v>B3</v>
      </c>
      <c r="D28" s="11">
        <v>6666287</v>
      </c>
      <c r="E28" s="11" t="s">
        <v>33</v>
      </c>
      <c r="F28" s="11" t="str">
        <f>_xlfn.XLOOKUP(D28,'Club status data of 20210505'!E:E,'Club status data of 20210505'!G:G,"XXX",0,1)</f>
        <v>Low</v>
      </c>
      <c r="G28" s="11">
        <v>9</v>
      </c>
      <c r="H28" s="26">
        <f>_xlfn.XLOOKUP(D28,'Club status data of 20210505'!E:E,'Club status data of 20210505'!I:I,"XXX",0,1)</f>
        <v>7</v>
      </c>
      <c r="I28" s="12"/>
    </row>
    <row r="29" spans="1:9" x14ac:dyDescent="0.3">
      <c r="A29" s="10" t="s">
        <v>20</v>
      </c>
      <c r="B29" s="11">
        <v>3</v>
      </c>
      <c r="C29" s="11" t="str">
        <f>_xlfn.CONCAT(A29,B29)</f>
        <v>B3</v>
      </c>
      <c r="D29" s="11">
        <v>6845258</v>
      </c>
      <c r="E29" s="11" t="s">
        <v>27</v>
      </c>
      <c r="F29" s="11" t="str">
        <f>_xlfn.XLOOKUP(D29,'Club status data of 20210505'!E:E,'Club status data of 20210505'!G:G,"XXX",0,1)</f>
        <v>Active</v>
      </c>
      <c r="G29" s="11">
        <v>8</v>
      </c>
      <c r="H29" s="26">
        <f>_xlfn.XLOOKUP(D29,'Club status data of 20210505'!E:E,'Club status data of 20210505'!I:I,"XXX",0,1)</f>
        <v>10</v>
      </c>
      <c r="I29" s="12"/>
    </row>
    <row r="30" spans="1:9" x14ac:dyDescent="0.3">
      <c r="A30" s="10" t="s">
        <v>20</v>
      </c>
      <c r="B30" s="11">
        <v>3</v>
      </c>
      <c r="C30" s="11" t="str">
        <f>_xlfn.CONCAT(A30,B30)</f>
        <v>B3</v>
      </c>
      <c r="D30" s="11">
        <v>7571849</v>
      </c>
      <c r="E30" s="11" t="s">
        <v>28</v>
      </c>
      <c r="F30" s="11" t="str">
        <f>_xlfn.XLOOKUP(D30,'Club status data of 20210505'!E:E,'Club status data of 20210505'!G:G,"XXX",0,1)</f>
        <v>Active</v>
      </c>
      <c r="G30" s="11">
        <v>30</v>
      </c>
      <c r="H30" s="26">
        <f>_xlfn.XLOOKUP(D30,'Club status data of 20210505'!E:E,'Club status data of 20210505'!I:I,"XXX",0,1)</f>
        <v>2</v>
      </c>
      <c r="I30" s="12"/>
    </row>
    <row r="31" spans="1:9" ht="15" thickBot="1" x14ac:dyDescent="0.35">
      <c r="A31" s="34" t="s">
        <v>20</v>
      </c>
      <c r="B31" s="35">
        <v>3</v>
      </c>
      <c r="C31" s="35" t="str">
        <f t="shared" ref="C31" si="1">_xlfn.CONCAT(A31,B31)</f>
        <v>B3</v>
      </c>
      <c r="D31" s="35">
        <v>4425917</v>
      </c>
      <c r="E31" s="35" t="s">
        <v>30</v>
      </c>
      <c r="F31" s="35" t="str">
        <f>_xlfn.XLOOKUP(D31,'Club status data of 20210505'!E:E,'Club status data of 20210505'!G:G,"XXX",0,1)</f>
        <v>Ineligible</v>
      </c>
      <c r="G31" s="35">
        <v>15</v>
      </c>
      <c r="H31" s="60">
        <f>_xlfn.XLOOKUP(D31,'Club status data of 20210505'!E:E,'Club status data of 20210505'!I:I,"XXX",0,1)</f>
        <v>0</v>
      </c>
      <c r="I31" s="45"/>
    </row>
    <row r="32" spans="1:9" x14ac:dyDescent="0.3">
      <c r="A32" s="7" t="s">
        <v>38</v>
      </c>
      <c r="B32" s="8">
        <v>1</v>
      </c>
      <c r="C32" s="8" t="str">
        <f t="shared" si="0"/>
        <v>C1</v>
      </c>
      <c r="D32" s="8">
        <v>1457</v>
      </c>
      <c r="E32" s="8" t="s">
        <v>39</v>
      </c>
      <c r="F32" s="8" t="str">
        <f>_xlfn.XLOOKUP(D32,'Club status data of 20210505'!E:E,'Club status data of 20210505'!G:G,"XXX",0,1)</f>
        <v>Low</v>
      </c>
      <c r="G32" s="8">
        <v>10</v>
      </c>
      <c r="H32" s="25">
        <f>_xlfn.XLOOKUP(D32,'Club status data of 20210505'!E:E,'Club status data of 20210505'!I:I,"XXX",0,1)</f>
        <v>7</v>
      </c>
      <c r="I32" s="9"/>
    </row>
    <row r="33" spans="1:9" x14ac:dyDescent="0.3">
      <c r="A33" s="10" t="s">
        <v>38</v>
      </c>
      <c r="B33" s="11">
        <v>1</v>
      </c>
      <c r="C33" s="11" t="str">
        <f t="shared" si="0"/>
        <v>C1</v>
      </c>
      <c r="D33" s="11">
        <v>2023</v>
      </c>
      <c r="E33" s="11" t="s">
        <v>40</v>
      </c>
      <c r="F33" s="11" t="str">
        <f>_xlfn.XLOOKUP(D33,'Club status data of 20210505'!E:E,'Club status data of 20210505'!G:G,"XXX",0,1)</f>
        <v>Active</v>
      </c>
      <c r="G33" s="11">
        <v>15</v>
      </c>
      <c r="H33" s="26">
        <f>_xlfn.XLOOKUP(D33,'Club status data of 20210505'!E:E,'Club status data of 20210505'!I:I,"XXX",0,1)</f>
        <v>14</v>
      </c>
      <c r="I33" s="12"/>
    </row>
    <row r="34" spans="1:9" x14ac:dyDescent="0.3">
      <c r="A34" s="10" t="s">
        <v>38</v>
      </c>
      <c r="B34" s="11">
        <v>1</v>
      </c>
      <c r="C34" s="11" t="str">
        <f t="shared" si="0"/>
        <v>C1</v>
      </c>
      <c r="D34" s="11">
        <v>4940</v>
      </c>
      <c r="E34" s="11" t="s">
        <v>41</v>
      </c>
      <c r="F34" s="11" t="str">
        <f>_xlfn.XLOOKUP(D34,'Club status data of 20210505'!E:E,'Club status data of 20210505'!G:G,"XXX",0,1)</f>
        <v>Low</v>
      </c>
      <c r="G34" s="11">
        <v>11</v>
      </c>
      <c r="H34" s="26">
        <f>_xlfn.XLOOKUP(D34,'Club status data of 20210505'!E:E,'Club status data of 20210505'!I:I,"XXX",0,1)</f>
        <v>6</v>
      </c>
      <c r="I34" s="12" t="s">
        <v>130</v>
      </c>
    </row>
    <row r="35" spans="1:9" x14ac:dyDescent="0.3">
      <c r="A35" s="10" t="s">
        <v>38</v>
      </c>
      <c r="B35" s="11">
        <v>1</v>
      </c>
      <c r="C35" s="11" t="str">
        <f t="shared" si="0"/>
        <v>C1</v>
      </c>
      <c r="D35" s="11">
        <v>9769</v>
      </c>
      <c r="E35" s="11" t="s">
        <v>42</v>
      </c>
      <c r="F35" s="11" t="str">
        <f>_xlfn.XLOOKUP(D35,'Club status data of 20210505'!E:E,'Club status data of 20210505'!G:G,"XXX",0,1)</f>
        <v>Low</v>
      </c>
      <c r="G35" s="11">
        <v>11</v>
      </c>
      <c r="H35" s="26">
        <f>_xlfn.XLOOKUP(D35,'Club status data of 20210505'!E:E,'Club status data of 20210505'!I:I,"XXX",0,1)</f>
        <v>7</v>
      </c>
      <c r="I35" s="12"/>
    </row>
    <row r="36" spans="1:9" x14ac:dyDescent="0.3">
      <c r="A36" s="34" t="s">
        <v>38</v>
      </c>
      <c r="B36" s="35">
        <v>1</v>
      </c>
      <c r="C36" s="35" t="str">
        <f t="shared" si="0"/>
        <v>C1</v>
      </c>
      <c r="D36" s="35">
        <v>3950852</v>
      </c>
      <c r="E36" s="35" t="s">
        <v>44</v>
      </c>
      <c r="F36" s="35" t="str">
        <f>_xlfn.XLOOKUP(D36,'Club status data of 20210505'!E:E,'Club status data of 20210505'!G:G,"XXX",0,1)</f>
        <v>Suspended</v>
      </c>
      <c r="G36" s="35">
        <v>11</v>
      </c>
      <c r="H36" s="60">
        <f>_xlfn.XLOOKUP(D36,'Club status data of 20210505'!E:E,'Club status data of 20210505'!I:I,"XXX",0,1)</f>
        <v>0</v>
      </c>
      <c r="I36" s="45"/>
    </row>
    <row r="37" spans="1:9" ht="15" thickBot="1" x14ac:dyDescent="0.35">
      <c r="A37" s="56" t="s">
        <v>38</v>
      </c>
      <c r="B37" s="57">
        <v>1</v>
      </c>
      <c r="C37" s="57" t="str">
        <f t="shared" si="0"/>
        <v>C1</v>
      </c>
      <c r="D37" s="57">
        <v>921878</v>
      </c>
      <c r="E37" s="57" t="s">
        <v>43</v>
      </c>
      <c r="F37" s="57" t="str">
        <f>_xlfn.XLOOKUP(D37,'Club status data of 20210505'!E:E,'Club status data of 20210505'!G:G,"XXX",0,1)</f>
        <v>Ineligible</v>
      </c>
      <c r="G37" s="57">
        <v>11</v>
      </c>
      <c r="H37" s="58">
        <f>_xlfn.XLOOKUP(D37,'Club status data of 20210505'!E:E,'Club status data of 20210505'!I:I,"XXX",0,1)</f>
        <v>0</v>
      </c>
      <c r="I37" s="59" t="s">
        <v>193</v>
      </c>
    </row>
    <row r="38" spans="1:9" x14ac:dyDescent="0.3">
      <c r="A38" s="7" t="s">
        <v>38</v>
      </c>
      <c r="B38" s="8">
        <v>2</v>
      </c>
      <c r="C38" s="8" t="str">
        <f t="shared" ref="C38:C53" si="2">_xlfn.CONCAT(A38,B38)</f>
        <v>C2</v>
      </c>
      <c r="D38" s="8">
        <v>1159</v>
      </c>
      <c r="E38" s="8" t="s">
        <v>45</v>
      </c>
      <c r="F38" s="8" t="str">
        <f>_xlfn.XLOOKUP(D38,'Club status data of 20210505'!E:E,'Club status data of 20210505'!G:G,"XXX",0,1)</f>
        <v>Active</v>
      </c>
      <c r="G38" s="8">
        <v>21</v>
      </c>
      <c r="H38" s="25">
        <f>_xlfn.XLOOKUP(D38,'Club status data of 20210505'!E:E,'Club status data of 20210505'!I:I,"XXX",0,1)</f>
        <v>11</v>
      </c>
      <c r="I38" s="9"/>
    </row>
    <row r="39" spans="1:9" x14ac:dyDescent="0.3">
      <c r="A39" s="10" t="s">
        <v>38</v>
      </c>
      <c r="B39" s="11">
        <v>2</v>
      </c>
      <c r="C39" s="11" t="str">
        <f t="shared" si="2"/>
        <v>C2</v>
      </c>
      <c r="D39" s="11">
        <v>1366</v>
      </c>
      <c r="E39" s="11" t="s">
        <v>46</v>
      </c>
      <c r="F39" s="11" t="str">
        <f>_xlfn.XLOOKUP(D39,'Club status data of 20210505'!E:E,'Club status data of 20210505'!G:G,"XXX",0,1)</f>
        <v>Active</v>
      </c>
      <c r="G39" s="11">
        <v>23</v>
      </c>
      <c r="H39" s="26">
        <f>_xlfn.XLOOKUP(D39,'Club status data of 20210505'!E:E,'Club status data of 20210505'!I:I,"XXX",0,1)</f>
        <v>22</v>
      </c>
      <c r="I39" s="12"/>
    </row>
    <row r="40" spans="1:9" x14ac:dyDescent="0.3">
      <c r="A40" s="10" t="s">
        <v>38</v>
      </c>
      <c r="B40" s="11">
        <v>2</v>
      </c>
      <c r="C40" s="11" t="str">
        <f t="shared" si="2"/>
        <v>C2</v>
      </c>
      <c r="D40" s="11">
        <v>3390</v>
      </c>
      <c r="E40" s="11" t="s">
        <v>47</v>
      </c>
      <c r="F40" s="11" t="str">
        <f>_xlfn.XLOOKUP(D40,'Club status data of 20210505'!E:E,'Club status data of 20210505'!G:G,"XXX",0,1)</f>
        <v>Active</v>
      </c>
      <c r="G40" s="11">
        <v>25</v>
      </c>
      <c r="H40" s="26">
        <f>_xlfn.XLOOKUP(D40,'Club status data of 20210505'!E:E,'Club status data of 20210505'!I:I,"XXX",0,1)</f>
        <v>17</v>
      </c>
      <c r="I40" s="12"/>
    </row>
    <row r="41" spans="1:9" x14ac:dyDescent="0.3">
      <c r="A41" s="10" t="s">
        <v>38</v>
      </c>
      <c r="B41" s="11">
        <v>2</v>
      </c>
      <c r="C41" s="11" t="str">
        <f t="shared" si="2"/>
        <v>C2</v>
      </c>
      <c r="D41" s="11">
        <v>2925829</v>
      </c>
      <c r="E41" s="11" t="s">
        <v>48</v>
      </c>
      <c r="F41" s="11" t="str">
        <f>_xlfn.XLOOKUP(D41,'Club status data of 20210505'!E:E,'Club status data of 20210505'!G:G,"XXX",0,1)</f>
        <v>Active</v>
      </c>
      <c r="G41" s="11">
        <v>13</v>
      </c>
      <c r="H41" s="26">
        <f>_xlfn.XLOOKUP(D41,'Club status data of 20210505'!E:E,'Club status data of 20210505'!I:I,"XXX",0,1)</f>
        <v>12</v>
      </c>
      <c r="I41" s="12"/>
    </row>
    <row r="42" spans="1:9" ht="15" thickBot="1" x14ac:dyDescent="0.35">
      <c r="A42" s="31" t="s">
        <v>38</v>
      </c>
      <c r="B42" s="32">
        <v>2</v>
      </c>
      <c r="C42" s="32" t="str">
        <f t="shared" si="2"/>
        <v>C2</v>
      </c>
      <c r="D42" s="32">
        <v>7439387</v>
      </c>
      <c r="E42" s="32" t="s">
        <v>56</v>
      </c>
      <c r="F42" s="32" t="str">
        <f>_xlfn.XLOOKUP(D42,'Club status data of 20210505'!E:E,'Club status data of 20210505'!G:G,"XXX",0,1)</f>
        <v>Suspended</v>
      </c>
      <c r="G42" s="32">
        <v>0</v>
      </c>
      <c r="H42" s="33">
        <f>_xlfn.XLOOKUP(D42,'Club status data of 20210505'!E:E,'Club status data of 20210505'!I:I,"XXX",0,1)</f>
        <v>0</v>
      </c>
      <c r="I42" s="42"/>
    </row>
    <row r="43" spans="1:9" x14ac:dyDescent="0.3">
      <c r="A43" s="7" t="s">
        <v>38</v>
      </c>
      <c r="B43" s="8">
        <v>3</v>
      </c>
      <c r="C43" s="8" t="str">
        <f t="shared" si="2"/>
        <v>C3</v>
      </c>
      <c r="D43" s="8">
        <v>1983</v>
      </c>
      <c r="E43" s="8" t="s">
        <v>54</v>
      </c>
      <c r="F43" s="8" t="str">
        <f>_xlfn.XLOOKUP(D43,'Club status data of 20210505'!E:E,'Club status data of 20210505'!G:G,"XXX",0,1)</f>
        <v>Active</v>
      </c>
      <c r="G43" s="8">
        <v>9</v>
      </c>
      <c r="H43" s="25">
        <f>_xlfn.XLOOKUP(D43,'Club status data of 20210505'!E:E,'Club status data of 20210505'!I:I,"XXX",0,1)</f>
        <v>9</v>
      </c>
      <c r="I43" s="9"/>
    </row>
    <row r="44" spans="1:9" x14ac:dyDescent="0.3">
      <c r="A44" s="10" t="s">
        <v>38</v>
      </c>
      <c r="B44" s="11">
        <v>3</v>
      </c>
      <c r="C44" s="11" t="str">
        <f t="shared" si="2"/>
        <v>C3</v>
      </c>
      <c r="D44" s="11">
        <v>2953</v>
      </c>
      <c r="E44" s="11" t="s">
        <v>49</v>
      </c>
      <c r="F44" s="11" t="str">
        <f>_xlfn.XLOOKUP(D44,'Club status data of 20210505'!E:E,'Club status data of 20210505'!G:G,"XXX",0,1)</f>
        <v>Active</v>
      </c>
      <c r="G44" s="11">
        <v>8</v>
      </c>
      <c r="H44" s="26">
        <f>_xlfn.XLOOKUP(D44,'Club status data of 20210505'!E:E,'Club status data of 20210505'!I:I,"XXX",0,1)</f>
        <v>10</v>
      </c>
      <c r="I44" s="12"/>
    </row>
    <row r="45" spans="1:9" x14ac:dyDescent="0.3">
      <c r="A45" s="34" t="s">
        <v>38</v>
      </c>
      <c r="B45" s="35">
        <v>3</v>
      </c>
      <c r="C45" s="35" t="str">
        <f t="shared" si="2"/>
        <v>C3</v>
      </c>
      <c r="D45" s="35">
        <v>7455447</v>
      </c>
      <c r="E45" s="35" t="s">
        <v>53</v>
      </c>
      <c r="F45" s="35" t="str">
        <f>_xlfn.XLOOKUP(D45,'Club status data of 20210505'!E:E,'Club status data of 20210505'!G:G,"XXX",0,1)</f>
        <v>Ineligible</v>
      </c>
      <c r="G45" s="11">
        <v>17</v>
      </c>
      <c r="H45" s="60">
        <f>_xlfn.XLOOKUP(D45,'Club status data of 20210505'!E:E,'Club status data of 20210505'!I:I,"XXX",0,1)</f>
        <v>0</v>
      </c>
      <c r="I45" s="45"/>
    </row>
    <row r="46" spans="1:9" x14ac:dyDescent="0.3">
      <c r="A46" s="67" t="s">
        <v>38</v>
      </c>
      <c r="B46" s="68">
        <v>3</v>
      </c>
      <c r="C46" s="68" t="str">
        <f t="shared" si="2"/>
        <v>C3</v>
      </c>
      <c r="D46" s="68">
        <v>739102</v>
      </c>
      <c r="E46" s="68" t="s">
        <v>55</v>
      </c>
      <c r="F46" s="68" t="str">
        <f>_xlfn.XLOOKUP(D46,'Club status data of 20210505'!E:E,'Club status data of 20210505'!G:G,"XXX",0,1)</f>
        <v>Low</v>
      </c>
      <c r="G46" s="35">
        <v>6</v>
      </c>
      <c r="H46" s="69">
        <f>_xlfn.XLOOKUP(D46,'Club status data of 20210505'!E:E,'Club status data of 20210505'!I:I,"XXX",0,1)</f>
        <v>6</v>
      </c>
      <c r="I46" s="70"/>
    </row>
    <row r="47" spans="1:9" x14ac:dyDescent="0.3">
      <c r="A47" s="67" t="s">
        <v>38</v>
      </c>
      <c r="B47" s="68">
        <v>3</v>
      </c>
      <c r="C47" s="68" t="str">
        <f t="shared" si="2"/>
        <v>C3</v>
      </c>
      <c r="D47" s="68">
        <v>1521807</v>
      </c>
      <c r="E47" s="68" t="s">
        <v>50</v>
      </c>
      <c r="F47" s="68" t="str">
        <f>_xlfn.XLOOKUP(D47,'Club status data of 20210505'!E:E,'Club status data of 20210505'!G:G,"XXX",0,1)</f>
        <v>Low</v>
      </c>
      <c r="G47" s="35">
        <v>9</v>
      </c>
      <c r="H47" s="69">
        <f>_xlfn.XLOOKUP(D47,'Club status data of 20210505'!E:E,'Club status data of 20210505'!I:I,"XXX",0,1)</f>
        <v>5</v>
      </c>
      <c r="I47" s="70"/>
    </row>
    <row r="48" spans="1:9" ht="15" thickBot="1" x14ac:dyDescent="0.35">
      <c r="A48" s="31" t="s">
        <v>38</v>
      </c>
      <c r="B48" s="32">
        <v>3</v>
      </c>
      <c r="C48" s="32" t="str">
        <f t="shared" si="2"/>
        <v>C3</v>
      </c>
      <c r="D48" s="32">
        <v>7112741</v>
      </c>
      <c r="E48" s="32" t="s">
        <v>51</v>
      </c>
      <c r="F48" s="32" t="str">
        <f>_xlfn.XLOOKUP(D48,'Club status data of 20210505'!E:E,'Club status data of 20210505'!G:G,"XXX",0,1)</f>
        <v>Suspended</v>
      </c>
      <c r="G48" s="32">
        <v>7</v>
      </c>
      <c r="H48" s="33">
        <f>_xlfn.XLOOKUP(D48,'Club status data of 20210505'!E:E,'Club status data of 20210505'!I:I,"XXX",0,1)</f>
        <v>7</v>
      </c>
      <c r="I48" s="42"/>
    </row>
    <row r="49" spans="1:9" x14ac:dyDescent="0.3">
      <c r="A49" s="7" t="s">
        <v>38</v>
      </c>
      <c r="B49" s="8">
        <v>4</v>
      </c>
      <c r="C49" s="8" t="str">
        <f t="shared" si="2"/>
        <v>C4</v>
      </c>
      <c r="D49" s="8">
        <v>1559</v>
      </c>
      <c r="E49" s="8" t="s">
        <v>58</v>
      </c>
      <c r="F49" s="8" t="str">
        <f>_xlfn.XLOOKUP(D49,'Club status data of 20210505'!E:E,'Club status data of 20210505'!G:G,"XXX",0,1)</f>
        <v>Low</v>
      </c>
      <c r="G49" s="8">
        <v>10</v>
      </c>
      <c r="H49" s="25">
        <f>_xlfn.XLOOKUP(D49,'Club status data of 20210505'!E:E,'Club status data of 20210505'!I:I,"XXX",0,1)</f>
        <v>7</v>
      </c>
      <c r="I49" s="9"/>
    </row>
    <row r="50" spans="1:9" x14ac:dyDescent="0.3">
      <c r="A50" s="10" t="s">
        <v>38</v>
      </c>
      <c r="B50" s="11">
        <v>4</v>
      </c>
      <c r="C50" s="11" t="str">
        <f t="shared" si="2"/>
        <v>C4</v>
      </c>
      <c r="D50" s="11">
        <v>2780</v>
      </c>
      <c r="E50" s="11" t="s">
        <v>59</v>
      </c>
      <c r="F50" s="11" t="str">
        <f>_xlfn.XLOOKUP(D50,'Club status data of 20210505'!E:E,'Club status data of 20210505'!G:G,"XXX",0,1)</f>
        <v>Active</v>
      </c>
      <c r="G50" s="11">
        <v>20</v>
      </c>
      <c r="H50" s="26">
        <f>_xlfn.XLOOKUP(D50,'Club status data of 20210505'!E:E,'Club status data of 20210505'!I:I,"XXX",0,1)</f>
        <v>18</v>
      </c>
      <c r="I50" s="12"/>
    </row>
    <row r="51" spans="1:9" x14ac:dyDescent="0.3">
      <c r="A51" s="10" t="s">
        <v>38</v>
      </c>
      <c r="B51" s="11">
        <v>4</v>
      </c>
      <c r="C51" s="11" t="str">
        <f t="shared" si="2"/>
        <v>C4</v>
      </c>
      <c r="D51" s="11">
        <v>588762</v>
      </c>
      <c r="E51" s="11" t="s">
        <v>60</v>
      </c>
      <c r="F51" s="11" t="str">
        <f>_xlfn.XLOOKUP(D51,'Club status data of 20210505'!E:E,'Club status data of 20210505'!G:G,"XXX",0,1)</f>
        <v>Active</v>
      </c>
      <c r="G51" s="11">
        <v>22</v>
      </c>
      <c r="H51" s="26">
        <f>_xlfn.XLOOKUP(D51,'Club status data of 20210505'!E:E,'Club status data of 20210505'!I:I,"XXX",0,1)</f>
        <v>18</v>
      </c>
      <c r="I51" s="12"/>
    </row>
    <row r="52" spans="1:9" x14ac:dyDescent="0.3">
      <c r="A52" s="10" t="s">
        <v>38</v>
      </c>
      <c r="B52" s="11">
        <v>4</v>
      </c>
      <c r="C52" s="11" t="str">
        <f t="shared" si="2"/>
        <v>C4</v>
      </c>
      <c r="D52" s="11">
        <v>2672087</v>
      </c>
      <c r="E52" s="11" t="s">
        <v>61</v>
      </c>
      <c r="F52" s="11" t="str">
        <f>_xlfn.XLOOKUP(D52,'Club status data of 20210505'!E:E,'Club status data of 20210505'!G:G,"XXX",0,1)</f>
        <v>Active</v>
      </c>
      <c r="G52" s="11">
        <v>9</v>
      </c>
      <c r="H52" s="26">
        <f>_xlfn.XLOOKUP(D52,'Club status data of 20210505'!E:E,'Club status data of 20210505'!I:I,"XXX",0,1)</f>
        <v>8</v>
      </c>
      <c r="I52" s="12"/>
    </row>
    <row r="53" spans="1:9" ht="15" thickBot="1" x14ac:dyDescent="0.35">
      <c r="A53" s="72" t="s">
        <v>38</v>
      </c>
      <c r="B53" s="73">
        <v>4</v>
      </c>
      <c r="C53" s="73" t="str">
        <f t="shared" si="2"/>
        <v>C4</v>
      </c>
      <c r="D53" s="73">
        <v>411</v>
      </c>
      <c r="E53" s="73" t="s">
        <v>57</v>
      </c>
      <c r="F53" s="73" t="str">
        <f>_xlfn.XLOOKUP(D53,'Club status data of 20210505'!E:E,'Club status data of 20210505'!G:G,"XXX",0,1)</f>
        <v>Low</v>
      </c>
      <c r="G53" s="16">
        <v>12</v>
      </c>
      <c r="H53" s="74">
        <f>_xlfn.XLOOKUP(D53,'Club status data of 20210505'!E:E,'Club status data of 20210505'!I:I,"XXX",0,1)</f>
        <v>3</v>
      </c>
      <c r="I53" s="75"/>
    </row>
    <row r="54" spans="1:9" x14ac:dyDescent="0.3">
      <c r="A54" s="7" t="s">
        <v>62</v>
      </c>
      <c r="B54" s="8">
        <v>1</v>
      </c>
      <c r="C54" s="8" t="str">
        <f t="shared" si="0"/>
        <v>D1</v>
      </c>
      <c r="D54" s="8">
        <v>3490</v>
      </c>
      <c r="E54" s="8" t="s">
        <v>63</v>
      </c>
      <c r="F54" s="8" t="str">
        <f>_xlfn.XLOOKUP(D54,'Club status data of 20210505'!E:E,'Club status data of 20210505'!G:G,"XXX",0,1)</f>
        <v>Active</v>
      </c>
      <c r="G54" s="8">
        <v>16</v>
      </c>
      <c r="H54" s="25">
        <f>_xlfn.XLOOKUP(D54,'Club status data of 20210505'!E:E,'Club status data of 20210505'!I:I,"XXX",0,1)</f>
        <v>14</v>
      </c>
      <c r="I54" s="9"/>
    </row>
    <row r="55" spans="1:9" x14ac:dyDescent="0.3">
      <c r="A55" s="10" t="s">
        <v>62</v>
      </c>
      <c r="B55" s="11">
        <v>1</v>
      </c>
      <c r="C55" s="11" t="str">
        <f t="shared" si="0"/>
        <v>D1</v>
      </c>
      <c r="D55" s="11">
        <v>739100</v>
      </c>
      <c r="E55" s="11" t="s">
        <v>64</v>
      </c>
      <c r="F55" s="11" t="str">
        <f>_xlfn.XLOOKUP(D55,'Club status data of 20210505'!E:E,'Club status data of 20210505'!G:G,"XXX",0,1)</f>
        <v>Active</v>
      </c>
      <c r="G55" s="11">
        <v>25</v>
      </c>
      <c r="H55" s="26">
        <f>_xlfn.XLOOKUP(D55,'Club status data of 20210505'!E:E,'Club status data of 20210505'!I:I,"XXX",0,1)</f>
        <v>20</v>
      </c>
      <c r="I55" s="12"/>
    </row>
    <row r="56" spans="1:9" x14ac:dyDescent="0.3">
      <c r="A56" s="10" t="s">
        <v>62</v>
      </c>
      <c r="B56" s="11">
        <v>1</v>
      </c>
      <c r="C56" s="11" t="str">
        <f t="shared" si="0"/>
        <v>D1</v>
      </c>
      <c r="D56" s="11">
        <v>1286374</v>
      </c>
      <c r="E56" s="11" t="s">
        <v>65</v>
      </c>
      <c r="F56" s="11" t="str">
        <f>_xlfn.XLOOKUP(D56,'Club status data of 20210505'!E:E,'Club status data of 20210505'!G:G,"XXX",0,1)</f>
        <v>Active</v>
      </c>
      <c r="G56" s="11">
        <v>11</v>
      </c>
      <c r="H56" s="26">
        <f>_xlfn.XLOOKUP(D56,'Club status data of 20210505'!E:E,'Club status data of 20210505'!I:I,"XXX",0,1)</f>
        <v>8</v>
      </c>
      <c r="I56" s="12"/>
    </row>
    <row r="57" spans="1:9" ht="15" thickBot="1" x14ac:dyDescent="0.35">
      <c r="A57" s="72" t="s">
        <v>62</v>
      </c>
      <c r="B57" s="73">
        <v>1</v>
      </c>
      <c r="C57" s="73" t="str">
        <f t="shared" si="0"/>
        <v>D1</v>
      </c>
      <c r="D57" s="73">
        <v>2940966</v>
      </c>
      <c r="E57" s="73" t="s">
        <v>66</v>
      </c>
      <c r="F57" s="73" t="str">
        <f>_xlfn.XLOOKUP(D57,'Club status data of 20210505'!E:E,'Club status data of 20210505'!G:G,"XXX",0,1)</f>
        <v>Low</v>
      </c>
      <c r="G57" s="16">
        <v>8</v>
      </c>
      <c r="H57" s="74">
        <f>_xlfn.XLOOKUP(D57,'Club status data of 20210505'!E:E,'Club status data of 20210505'!I:I,"XXX",0,1)</f>
        <v>4</v>
      </c>
      <c r="I57" s="75"/>
    </row>
    <row r="58" spans="1:9" x14ac:dyDescent="0.3">
      <c r="A58" s="7" t="s">
        <v>62</v>
      </c>
      <c r="B58" s="8">
        <v>2</v>
      </c>
      <c r="C58" s="8" t="str">
        <f t="shared" si="0"/>
        <v>D2</v>
      </c>
      <c r="D58" s="8">
        <v>1533242</v>
      </c>
      <c r="E58" s="8" t="s">
        <v>67</v>
      </c>
      <c r="F58" s="8" t="str">
        <f>_xlfn.XLOOKUP(D58,'Club status data of 20210505'!E:E,'Club status data of 20210505'!G:G,"XXX",0,1)</f>
        <v>Active</v>
      </c>
      <c r="G58" s="8">
        <v>9</v>
      </c>
      <c r="H58" s="25">
        <f>_xlfn.XLOOKUP(D58,'Club status data of 20210505'!E:E,'Club status data of 20210505'!I:I,"XXX",0,1)</f>
        <v>29</v>
      </c>
      <c r="I58" s="9"/>
    </row>
    <row r="59" spans="1:9" x14ac:dyDescent="0.3">
      <c r="A59" s="10" t="s">
        <v>62</v>
      </c>
      <c r="B59" s="11">
        <v>2</v>
      </c>
      <c r="C59" s="11" t="str">
        <f t="shared" si="0"/>
        <v>D2</v>
      </c>
      <c r="D59" s="11">
        <v>1542623</v>
      </c>
      <c r="E59" s="11" t="s">
        <v>68</v>
      </c>
      <c r="F59" s="11" t="str">
        <f>_xlfn.XLOOKUP(D59,'Club status data of 20210505'!E:E,'Club status data of 20210505'!G:G,"XXX",0,1)</f>
        <v>Active</v>
      </c>
      <c r="G59" s="11">
        <v>12</v>
      </c>
      <c r="H59" s="26">
        <f>_xlfn.XLOOKUP(D59,'Club status data of 20210505'!E:E,'Club status data of 20210505'!I:I,"XXX",0,1)</f>
        <v>10</v>
      </c>
      <c r="I59" s="12"/>
    </row>
    <row r="60" spans="1:9" x14ac:dyDescent="0.3">
      <c r="A60" s="10" t="s">
        <v>62</v>
      </c>
      <c r="B60" s="11">
        <v>2</v>
      </c>
      <c r="C60" s="11" t="str">
        <f t="shared" si="0"/>
        <v>D2</v>
      </c>
      <c r="D60" s="11">
        <v>3589328</v>
      </c>
      <c r="E60" s="11" t="s">
        <v>69</v>
      </c>
      <c r="F60" s="11" t="str">
        <f>_xlfn.XLOOKUP(D60,'Club status data of 20210505'!E:E,'Club status data of 20210505'!G:G,"XXX",0,1)</f>
        <v>Active</v>
      </c>
      <c r="G60" s="11">
        <v>21</v>
      </c>
      <c r="H60" s="26">
        <f>_xlfn.XLOOKUP(D60,'Club status data of 20210505'!E:E,'Club status data of 20210505'!I:I,"XXX",0,1)</f>
        <v>21</v>
      </c>
      <c r="I60" s="12"/>
    </row>
    <row r="61" spans="1:9" x14ac:dyDescent="0.3">
      <c r="A61" s="34" t="s">
        <v>62</v>
      </c>
      <c r="B61" s="35">
        <v>2</v>
      </c>
      <c r="C61" s="35" t="str">
        <f t="shared" si="0"/>
        <v>D2</v>
      </c>
      <c r="D61" s="35">
        <v>5264984</v>
      </c>
      <c r="E61" s="35" t="s">
        <v>70</v>
      </c>
      <c r="F61" s="35" t="str">
        <f>_xlfn.XLOOKUP(D61,'Club status data of 20210505'!E:E,'Club status data of 20210505'!G:G,"XXX",0,1)</f>
        <v>Suspended</v>
      </c>
      <c r="G61" s="35">
        <v>21</v>
      </c>
      <c r="H61" s="60">
        <f>_xlfn.XLOOKUP(D61,'Club status data of 20210505'!E:E,'Club status data of 20210505'!I:I,"XXX",0,1)</f>
        <v>0</v>
      </c>
      <c r="I61" s="45"/>
    </row>
    <row r="62" spans="1:9" ht="15" thickBot="1" x14ac:dyDescent="0.35">
      <c r="A62" s="13" t="s">
        <v>62</v>
      </c>
      <c r="B62" s="14">
        <v>2</v>
      </c>
      <c r="C62" s="14" t="str">
        <f t="shared" si="0"/>
        <v>D2</v>
      </c>
      <c r="D62" s="14">
        <v>7564581</v>
      </c>
      <c r="E62" s="14" t="s">
        <v>72</v>
      </c>
      <c r="F62" s="14" t="str">
        <f>_xlfn.XLOOKUP(D62,'Club status data of 20210505'!E:E,'Club status data of 20210505'!G:G,"XXX",0,1)</f>
        <v>Active</v>
      </c>
      <c r="G62" s="14">
        <v>12</v>
      </c>
      <c r="H62" s="27">
        <f>_xlfn.XLOOKUP(D62,'Club status data of 20210505'!E:E,'Club status data of 20210505'!I:I,"XXX",0,1)</f>
        <v>12</v>
      </c>
      <c r="I62" s="15"/>
    </row>
    <row r="63" spans="1:9" x14ac:dyDescent="0.3">
      <c r="A63" s="7" t="s">
        <v>62</v>
      </c>
      <c r="B63" s="8">
        <v>3</v>
      </c>
      <c r="C63" s="8" t="str">
        <f t="shared" ref="C63:C87" si="3">_xlfn.CONCAT(A63,B63)</f>
        <v>D3</v>
      </c>
      <c r="D63" s="8">
        <v>2612</v>
      </c>
      <c r="E63" s="8" t="s">
        <v>73</v>
      </c>
      <c r="F63" s="8" t="str">
        <f>_xlfn.XLOOKUP(D63,'Club status data of 20210505'!E:E,'Club status data of 20210505'!G:G,"XXX",0,1)</f>
        <v>Active</v>
      </c>
      <c r="G63" s="8">
        <v>16</v>
      </c>
      <c r="H63" s="25">
        <f>_xlfn.XLOOKUP(D63,'Club status data of 20210505'!E:E,'Club status data of 20210505'!I:I,"XXX",0,1)</f>
        <v>14</v>
      </c>
      <c r="I63" s="9"/>
    </row>
    <row r="64" spans="1:9" x14ac:dyDescent="0.3">
      <c r="A64" s="10" t="s">
        <v>62</v>
      </c>
      <c r="B64" s="11">
        <v>3</v>
      </c>
      <c r="C64" s="11" t="str">
        <f t="shared" si="3"/>
        <v>D3</v>
      </c>
      <c r="D64" s="11">
        <v>1416954</v>
      </c>
      <c r="E64" s="11" t="s">
        <v>74</v>
      </c>
      <c r="F64" s="11" t="str">
        <f>_xlfn.XLOOKUP(D64,'Club status data of 20210505'!E:E,'Club status data of 20210505'!G:G,"XXX",0,1)</f>
        <v>Active</v>
      </c>
      <c r="G64" s="11">
        <v>16</v>
      </c>
      <c r="H64" s="26">
        <f>_xlfn.XLOOKUP(D64,'Club status data of 20210505'!E:E,'Club status data of 20210505'!I:I,"XXX",0,1)</f>
        <v>11</v>
      </c>
      <c r="I64" s="12"/>
    </row>
    <row r="65" spans="1:9" x14ac:dyDescent="0.3">
      <c r="A65" s="10" t="s">
        <v>62</v>
      </c>
      <c r="B65" s="11">
        <v>3</v>
      </c>
      <c r="C65" s="11" t="str">
        <f t="shared" si="3"/>
        <v>D3</v>
      </c>
      <c r="D65" s="11">
        <v>4719944</v>
      </c>
      <c r="E65" s="11" t="s">
        <v>77</v>
      </c>
      <c r="F65" s="11" t="str">
        <f>_xlfn.XLOOKUP(D65,'Club status data of 20210505'!E:E,'Club status data of 20210505'!G:G,"XXX",0,1)</f>
        <v>Active</v>
      </c>
      <c r="G65" s="11">
        <v>31</v>
      </c>
      <c r="H65" s="26">
        <f>_xlfn.XLOOKUP(D65,'Club status data of 20210505'!E:E,'Club status data of 20210505'!I:I,"XXX",0,1)</f>
        <v>31</v>
      </c>
      <c r="I65" s="12"/>
    </row>
    <row r="66" spans="1:9" x14ac:dyDescent="0.3">
      <c r="A66" s="34" t="s">
        <v>62</v>
      </c>
      <c r="B66" s="35">
        <v>3</v>
      </c>
      <c r="C66" s="35" t="str">
        <f t="shared" si="3"/>
        <v>D3</v>
      </c>
      <c r="D66" s="35">
        <v>1490260</v>
      </c>
      <c r="E66" s="35" t="s">
        <v>75</v>
      </c>
      <c r="F66" s="35" t="str">
        <f>_xlfn.XLOOKUP(D66,'Club status data of 20210505'!E:E,'Club status data of 20210505'!G:G,"XXX",0,1)</f>
        <v>Ineligible</v>
      </c>
      <c r="G66" s="35">
        <v>12</v>
      </c>
      <c r="H66" s="60">
        <v>0</v>
      </c>
      <c r="I66" s="45"/>
    </row>
    <row r="67" spans="1:9" ht="15" thickBot="1" x14ac:dyDescent="0.35">
      <c r="A67" t="s">
        <v>62</v>
      </c>
      <c r="B67">
        <v>3</v>
      </c>
      <c r="C67" t="str">
        <f t="shared" si="3"/>
        <v>D3</v>
      </c>
      <c r="D67">
        <v>1498402</v>
      </c>
      <c r="E67" t="s">
        <v>76</v>
      </c>
      <c r="F67" t="str">
        <f>_xlfn.XLOOKUP(D67,'Club status data of 20210505'!E:E,'Club status data of 20210505'!G:G,"XXX",0,1)</f>
        <v>Active</v>
      </c>
      <c r="G67">
        <v>8</v>
      </c>
      <c r="H67" s="27">
        <f>_xlfn.XLOOKUP(D67,'Club status data of 20210505'!E:E,'Club status data of 20210505'!I:I,"XXX",0,1)</f>
        <v>8</v>
      </c>
      <c r="I67" s="15"/>
    </row>
    <row r="68" spans="1:9" x14ac:dyDescent="0.3">
      <c r="A68" s="61" t="s">
        <v>78</v>
      </c>
      <c r="B68" s="62">
        <v>1</v>
      </c>
      <c r="C68" s="62" t="str">
        <f t="shared" si="3"/>
        <v>E1</v>
      </c>
      <c r="D68" s="62">
        <v>1816</v>
      </c>
      <c r="E68" s="62" t="s">
        <v>166</v>
      </c>
      <c r="F68" s="62" t="str">
        <f>_xlfn.XLOOKUP(D68,'Club status data of 20210505'!E:E,'Club status data of 20210505'!G:G,"XXX",0,1)</f>
        <v>Low</v>
      </c>
      <c r="G68" s="62">
        <v>13</v>
      </c>
      <c r="H68" s="63">
        <f>_xlfn.XLOOKUP(D68,'Club status data of 20210505'!E:E,'Club status data of 20210505'!I:I,"XXX",0,1)</f>
        <v>6</v>
      </c>
      <c r="I68" s="64" t="s">
        <v>192</v>
      </c>
    </row>
    <row r="69" spans="1:9" x14ac:dyDescent="0.3">
      <c r="A69" s="10" t="s">
        <v>78</v>
      </c>
      <c r="B69" s="11">
        <v>1</v>
      </c>
      <c r="C69" s="11" t="str">
        <f t="shared" si="3"/>
        <v>E1</v>
      </c>
      <c r="D69" s="11">
        <v>2121</v>
      </c>
      <c r="E69" s="11" t="s">
        <v>79</v>
      </c>
      <c r="F69" s="11" t="str">
        <f>_xlfn.XLOOKUP(D69,'Club status data of 20210505'!E:E,'Club status data of 20210505'!G:G,"XXX",0,1)</f>
        <v>Active</v>
      </c>
      <c r="G69" s="11">
        <v>13</v>
      </c>
      <c r="H69" s="26">
        <f>_xlfn.XLOOKUP(D69,'Club status data of 20210505'!E:E,'Club status data of 20210505'!I:I,"XXX",0,1)</f>
        <v>10</v>
      </c>
      <c r="I69" s="12"/>
    </row>
    <row r="70" spans="1:9" x14ac:dyDescent="0.3">
      <c r="A70" s="10" t="s">
        <v>78</v>
      </c>
      <c r="B70" s="11">
        <v>1</v>
      </c>
      <c r="C70" s="11" t="str">
        <f t="shared" si="3"/>
        <v>E1</v>
      </c>
      <c r="D70" s="11">
        <v>2342254</v>
      </c>
      <c r="E70" s="11" t="s">
        <v>80</v>
      </c>
      <c r="F70" s="11" t="str">
        <f>_xlfn.XLOOKUP(D70,'Club status data of 20210505'!E:E,'Club status data of 20210505'!G:G,"XXX",0,1)</f>
        <v>Active</v>
      </c>
      <c r="G70" s="11">
        <v>8</v>
      </c>
      <c r="H70" s="26">
        <f>_xlfn.XLOOKUP(D70,'Club status data of 20210505'!E:E,'Club status data of 20210505'!I:I,"XXX",0,1)</f>
        <v>8</v>
      </c>
      <c r="I70" s="12"/>
    </row>
    <row r="71" spans="1:9" x14ac:dyDescent="0.3">
      <c r="A71" s="10" t="s">
        <v>78</v>
      </c>
      <c r="B71" s="11">
        <v>1</v>
      </c>
      <c r="C71" s="11" t="str">
        <f t="shared" si="3"/>
        <v>E1</v>
      </c>
      <c r="D71" s="11">
        <v>7266653</v>
      </c>
      <c r="E71" s="11" t="s">
        <v>81</v>
      </c>
      <c r="F71" s="11" t="str">
        <f>_xlfn.XLOOKUP(D71,'Club status data of 20210505'!E:E,'Club status data of 20210505'!G:G,"XXX",0,1)</f>
        <v>Active</v>
      </c>
      <c r="G71" s="11">
        <v>18</v>
      </c>
      <c r="H71" s="26">
        <f>_xlfn.XLOOKUP(D71,'Club status data of 20210505'!E:E,'Club status data of 20210505'!I:I,"XXX",0,1)</f>
        <v>16</v>
      </c>
      <c r="I71" s="12"/>
    </row>
    <row r="72" spans="1:9" ht="15" thickBot="1" x14ac:dyDescent="0.35">
      <c r="A72" s="31" t="s">
        <v>78</v>
      </c>
      <c r="B72" s="32">
        <v>1</v>
      </c>
      <c r="C72" s="32" t="str">
        <f t="shared" si="3"/>
        <v>E1</v>
      </c>
      <c r="D72" s="32">
        <v>3951105</v>
      </c>
      <c r="E72" s="32" t="s">
        <v>96</v>
      </c>
      <c r="F72" s="32" t="str">
        <f>_xlfn.XLOOKUP(D72,'Club status data of 20210505'!E:E,'Club status data of 20210505'!G:G,"XXX",0,1)</f>
        <v>Suspended</v>
      </c>
      <c r="G72" s="16">
        <v>5</v>
      </c>
      <c r="H72" s="33">
        <v>0</v>
      </c>
      <c r="I72" s="17"/>
    </row>
    <row r="73" spans="1:9" x14ac:dyDescent="0.3">
      <c r="A73" s="7" t="s">
        <v>78</v>
      </c>
      <c r="B73" s="8">
        <v>2</v>
      </c>
      <c r="C73" s="8" t="str">
        <f t="shared" si="3"/>
        <v>E2</v>
      </c>
      <c r="D73" s="8">
        <v>5421234</v>
      </c>
      <c r="E73" s="8" t="s">
        <v>83</v>
      </c>
      <c r="F73" s="8" t="str">
        <f>_xlfn.XLOOKUP(D73,'Club status data of 20210505'!E:E,'Club status data of 20210505'!G:G,"XXX",0,1)</f>
        <v>Active</v>
      </c>
      <c r="G73" s="8">
        <v>17</v>
      </c>
      <c r="H73" s="25">
        <f>_xlfn.XLOOKUP(D73,'Club status data of 20210505'!E:E,'Club status data of 20210505'!I:I,"XXX",0,1)</f>
        <v>13</v>
      </c>
      <c r="I73" s="9"/>
    </row>
    <row r="74" spans="1:9" x14ac:dyDescent="0.3">
      <c r="A74" s="10" t="s">
        <v>78</v>
      </c>
      <c r="B74" s="11">
        <v>2</v>
      </c>
      <c r="C74" s="11" t="str">
        <f t="shared" si="3"/>
        <v>E2</v>
      </c>
      <c r="D74" s="11">
        <v>6675732</v>
      </c>
      <c r="E74" s="11" t="s">
        <v>84</v>
      </c>
      <c r="F74" s="11" t="str">
        <f>_xlfn.XLOOKUP(D74,'Club status data of 20210505'!E:E,'Club status data of 20210505'!G:G,"XXX",0,1)</f>
        <v>Active</v>
      </c>
      <c r="G74" s="11">
        <v>11</v>
      </c>
      <c r="H74" s="26">
        <f>_xlfn.XLOOKUP(D74,'Club status data of 20210505'!E:E,'Club status data of 20210505'!I:I,"XXX",0,1)</f>
        <v>10</v>
      </c>
      <c r="I74" s="12"/>
    </row>
    <row r="75" spans="1:9" x14ac:dyDescent="0.3">
      <c r="A75" s="10" t="s">
        <v>78</v>
      </c>
      <c r="B75" s="11">
        <v>2</v>
      </c>
      <c r="C75" s="11" t="str">
        <f t="shared" si="3"/>
        <v>E2</v>
      </c>
      <c r="D75" s="11">
        <v>6758522</v>
      </c>
      <c r="E75" s="11" t="s">
        <v>85</v>
      </c>
      <c r="F75" s="11" t="str">
        <f>_xlfn.XLOOKUP(D75,'Club status data of 20210505'!E:E,'Club status data of 20210505'!G:G,"XXX",0,1)</f>
        <v>Active</v>
      </c>
      <c r="G75" s="11">
        <v>13</v>
      </c>
      <c r="H75" s="26">
        <f>_xlfn.XLOOKUP(D75,'Club status data of 20210505'!E:E,'Club status data of 20210505'!I:I,"XXX",0,1)</f>
        <v>9</v>
      </c>
      <c r="I75" s="12"/>
    </row>
    <row r="76" spans="1:9" ht="15" thickBot="1" x14ac:dyDescent="0.35">
      <c r="A76" s="76" t="s">
        <v>78</v>
      </c>
      <c r="B76" s="77">
        <v>2</v>
      </c>
      <c r="C76" s="77" t="str">
        <f t="shared" si="3"/>
        <v>E2</v>
      </c>
      <c r="D76" s="77">
        <v>498</v>
      </c>
      <c r="E76" s="77" t="s">
        <v>82</v>
      </c>
      <c r="F76" s="77" t="str">
        <f>_xlfn.XLOOKUP(D76,'Club status data of 20210505'!E:E,'Club status data of 20210505'!G:G,"XXX",0,1)</f>
        <v>Low</v>
      </c>
      <c r="G76" s="32">
        <v>8</v>
      </c>
      <c r="H76" s="78">
        <f>_xlfn.XLOOKUP(D76,'Club status data of 20210505'!E:E,'Club status data of 20210505'!I:I,"XXX",0,1)</f>
        <v>7</v>
      </c>
      <c r="I76" s="79"/>
    </row>
    <row r="77" spans="1:9" x14ac:dyDescent="0.3">
      <c r="A77" s="7" t="s">
        <v>78</v>
      </c>
      <c r="B77" s="8">
        <v>3</v>
      </c>
      <c r="C77" s="8" t="str">
        <f t="shared" si="3"/>
        <v>E3</v>
      </c>
      <c r="D77" s="8">
        <v>2533</v>
      </c>
      <c r="E77" s="8" t="s">
        <v>87</v>
      </c>
      <c r="F77" s="8" t="str">
        <f>_xlfn.XLOOKUP(D77,'Club status data of 20210505'!E:E,'Club status data of 20210505'!G:G,"XXX",0,1)</f>
        <v>Active</v>
      </c>
      <c r="G77" s="8">
        <v>15</v>
      </c>
      <c r="H77" s="25">
        <f>_xlfn.XLOOKUP(D77,'Club status data of 20210505'!E:E,'Club status data of 20210505'!I:I,"XXX",0,1)</f>
        <v>14</v>
      </c>
      <c r="I77" s="9"/>
    </row>
    <row r="78" spans="1:9" x14ac:dyDescent="0.3">
      <c r="A78" s="10" t="s">
        <v>78</v>
      </c>
      <c r="B78" s="11">
        <v>3</v>
      </c>
      <c r="C78" s="11" t="str">
        <f t="shared" si="3"/>
        <v>E3</v>
      </c>
      <c r="D78" s="11">
        <v>1845206</v>
      </c>
      <c r="E78" s="11" t="s">
        <v>88</v>
      </c>
      <c r="F78" s="11" t="str">
        <f>_xlfn.XLOOKUP(D78,'Club status data of 20210505'!E:E,'Club status data of 20210505'!G:G,"XXX",0,1)</f>
        <v>Active</v>
      </c>
      <c r="G78" s="11">
        <v>11</v>
      </c>
      <c r="H78" s="26">
        <f>_xlfn.XLOOKUP(D78,'Club status data of 20210505'!E:E,'Club status data of 20210505'!I:I,"XXX",0,1)</f>
        <v>12</v>
      </c>
      <c r="I78" s="12"/>
    </row>
    <row r="79" spans="1:9" x14ac:dyDescent="0.3">
      <c r="A79" s="10" t="s">
        <v>78</v>
      </c>
      <c r="B79" s="11">
        <v>3</v>
      </c>
      <c r="C79" s="11" t="str">
        <f t="shared" si="3"/>
        <v>E3</v>
      </c>
      <c r="D79" s="11">
        <v>2954460</v>
      </c>
      <c r="E79" s="11" t="s">
        <v>89</v>
      </c>
      <c r="F79" s="11" t="str">
        <f>_xlfn.XLOOKUP(D79,'Club status data of 20210505'!E:E,'Club status data of 20210505'!G:G,"XXX",0,1)</f>
        <v>Active</v>
      </c>
      <c r="G79" s="11">
        <v>14</v>
      </c>
      <c r="H79" s="26">
        <f>_xlfn.XLOOKUP(D79,'Club status data of 20210505'!E:E,'Club status data of 20210505'!I:I,"XXX",0,1)</f>
        <v>10</v>
      </c>
      <c r="I79" s="12"/>
    </row>
    <row r="80" spans="1:9" x14ac:dyDescent="0.3">
      <c r="A80" s="10" t="s">
        <v>78</v>
      </c>
      <c r="B80" s="11">
        <v>3</v>
      </c>
      <c r="C80" s="11" t="str">
        <f t="shared" si="3"/>
        <v>E3</v>
      </c>
      <c r="D80" s="11">
        <v>7567389</v>
      </c>
      <c r="E80" s="11" t="s">
        <v>90</v>
      </c>
      <c r="F80" s="11" t="str">
        <f>_xlfn.XLOOKUP(D80,'Club status data of 20210505'!E:E,'Club status data of 20210505'!G:G,"XXX",0,1)</f>
        <v>Active</v>
      </c>
      <c r="G80" s="11">
        <v>14</v>
      </c>
      <c r="H80" s="26">
        <f>_xlfn.XLOOKUP(D80,'Club status data of 20210505'!E:E,'Club status data of 20210505'!I:I,"XXX",0,1)</f>
        <v>12</v>
      </c>
      <c r="I80" s="12"/>
    </row>
    <row r="81" spans="1:9" ht="15" thickBot="1" x14ac:dyDescent="0.35">
      <c r="A81" s="31" t="s">
        <v>78</v>
      </c>
      <c r="B81" s="32">
        <v>3</v>
      </c>
      <c r="C81" s="32" t="str">
        <f t="shared" si="3"/>
        <v>E3</v>
      </c>
      <c r="D81" s="32">
        <v>213</v>
      </c>
      <c r="E81" s="32" t="s">
        <v>86</v>
      </c>
      <c r="F81" s="32" t="str">
        <f>_xlfn.XLOOKUP(D81,'Club status data of 20210505'!E:E,'Club status data of 20210505'!G:G,"XXX",0,1)</f>
        <v>Ineligible</v>
      </c>
      <c r="G81" s="32">
        <v>11</v>
      </c>
      <c r="H81" s="33">
        <f>_xlfn.XLOOKUP(D81,'Club status data of 20210505'!E:E,'Club status data of 20210505'!I:I,"XXX",0,1)</f>
        <v>0</v>
      </c>
      <c r="I81" s="42"/>
    </row>
    <row r="82" spans="1:9" x14ac:dyDescent="0.3">
      <c r="A82" s="7" t="s">
        <v>78</v>
      </c>
      <c r="B82" s="8">
        <v>4</v>
      </c>
      <c r="C82" s="8" t="str">
        <f t="shared" si="3"/>
        <v>E4</v>
      </c>
      <c r="D82" s="8">
        <v>1350</v>
      </c>
      <c r="E82" s="8" t="s">
        <v>91</v>
      </c>
      <c r="F82" s="8" t="str">
        <f>_xlfn.XLOOKUP(D82,'Club status data of 20210505'!E:E,'Club status data of 20210505'!G:G,"XXX",0,1)</f>
        <v>Active</v>
      </c>
      <c r="G82" s="8">
        <v>17</v>
      </c>
      <c r="H82" s="25">
        <f>_xlfn.XLOOKUP(D82,'Club status data of 20210505'!E:E,'Club status data of 20210505'!I:I,"XXX",0,1)</f>
        <v>8</v>
      </c>
      <c r="I82" s="9"/>
    </row>
    <row r="83" spans="1:9" x14ac:dyDescent="0.3">
      <c r="A83" s="10" t="s">
        <v>78</v>
      </c>
      <c r="B83" s="11">
        <v>4</v>
      </c>
      <c r="C83" s="11" t="str">
        <f t="shared" si="3"/>
        <v>E4</v>
      </c>
      <c r="D83" s="11">
        <v>3834</v>
      </c>
      <c r="E83" s="11" t="s">
        <v>95</v>
      </c>
      <c r="F83" s="11" t="str">
        <f>_xlfn.XLOOKUP(D83,'Club status data of 20210505'!E:E,'Club status data of 20210505'!G:G,"XXX",0,1)</f>
        <v>Active</v>
      </c>
      <c r="G83" s="11">
        <v>11</v>
      </c>
      <c r="H83" s="26">
        <f>_xlfn.XLOOKUP(D83,'Club status data of 20210505'!E:E,'Club status data of 20210505'!I:I,"XXX",0,1)</f>
        <v>8</v>
      </c>
      <c r="I83" s="12"/>
    </row>
    <row r="84" spans="1:9" x14ac:dyDescent="0.3">
      <c r="A84" s="10" t="s">
        <v>78</v>
      </c>
      <c r="B84" s="11">
        <v>4</v>
      </c>
      <c r="C84" s="11" t="str">
        <f t="shared" si="3"/>
        <v>E4</v>
      </c>
      <c r="D84" s="11">
        <v>1138028</v>
      </c>
      <c r="E84" s="11" t="s">
        <v>93</v>
      </c>
      <c r="F84" s="11" t="str">
        <f>_xlfn.XLOOKUP(D84,'Club status data of 20210505'!E:E,'Club status data of 20210505'!G:G,"XXX",0,1)</f>
        <v>Active</v>
      </c>
      <c r="G84" s="11">
        <v>21</v>
      </c>
      <c r="H84" s="26">
        <f>_xlfn.XLOOKUP(D84,'Club status data of 20210505'!E:E,'Club status data of 20210505'!I:I,"XXX",0,1)</f>
        <v>12</v>
      </c>
      <c r="I84" s="12"/>
    </row>
    <row r="85" spans="1:9" x14ac:dyDescent="0.3">
      <c r="A85" s="10" t="s">
        <v>78</v>
      </c>
      <c r="B85" s="11">
        <v>4</v>
      </c>
      <c r="C85" s="11" t="str">
        <f t="shared" si="3"/>
        <v>E4</v>
      </c>
      <c r="D85" s="11">
        <v>1214450</v>
      </c>
      <c r="E85" s="11" t="s">
        <v>94</v>
      </c>
      <c r="F85" s="11" t="str">
        <f>_xlfn.XLOOKUP(D85,'Club status data of 20210505'!E:E,'Club status data of 20210505'!G:G,"XXX",0,1)</f>
        <v>Active</v>
      </c>
      <c r="G85" s="11">
        <v>15</v>
      </c>
      <c r="H85" s="26">
        <f>_xlfn.XLOOKUP(D85,'Club status data of 20210505'!E:E,'Club status data of 20210505'!I:I,"XXX",0,1)</f>
        <v>14</v>
      </c>
      <c r="I85" s="12"/>
    </row>
    <row r="86" spans="1:9" x14ac:dyDescent="0.3">
      <c r="A86" s="10" t="s">
        <v>78</v>
      </c>
      <c r="B86" s="11">
        <v>4</v>
      </c>
      <c r="C86" s="11" t="str">
        <f t="shared" si="3"/>
        <v>E4</v>
      </c>
      <c r="D86" s="11">
        <v>4299987</v>
      </c>
      <c r="E86" s="11" t="s">
        <v>97</v>
      </c>
      <c r="F86" s="11" t="str">
        <f>_xlfn.XLOOKUP(D86,'Club status data of 20210505'!E:E,'Club status data of 20210505'!G:G,"XXX",0,1)</f>
        <v>Active</v>
      </c>
      <c r="G86" s="11">
        <v>9</v>
      </c>
      <c r="H86" s="26">
        <f>_xlfn.XLOOKUP(D86,'Club status data of 20210505'!E:E,'Club status data of 20210505'!I:I,"XXX",0,1)</f>
        <v>8</v>
      </c>
      <c r="I86" s="12"/>
    </row>
    <row r="87" spans="1:9" ht="15" thickBot="1" x14ac:dyDescent="0.35">
      <c r="A87" s="31" t="s">
        <v>78</v>
      </c>
      <c r="B87" s="32">
        <v>4</v>
      </c>
      <c r="C87" s="32" t="str">
        <f t="shared" si="3"/>
        <v>E4</v>
      </c>
      <c r="D87" s="32">
        <v>7567</v>
      </c>
      <c r="E87" s="32" t="s">
        <v>92</v>
      </c>
      <c r="F87" s="32" t="str">
        <f>_xlfn.XLOOKUP(D87,'Club status data of 20210505'!E:E,'Club status data of 20210505'!G:G,"XXX",0,1)</f>
        <v>Ineligible</v>
      </c>
      <c r="G87" s="16">
        <v>8</v>
      </c>
      <c r="H87" s="33">
        <f>_xlfn.XLOOKUP(D87,'Club status data of 20210505'!E:E,'Club status data of 20210505'!I:I,"XXX",0,1)</f>
        <v>1</v>
      </c>
      <c r="I87" s="17"/>
    </row>
    <row r="88" spans="1:9" x14ac:dyDescent="0.3">
      <c r="A88" s="7" t="s">
        <v>98</v>
      </c>
      <c r="B88" s="8">
        <v>1</v>
      </c>
      <c r="C88" s="8" t="str">
        <f t="shared" ref="C88:C117" si="4">_xlfn.CONCAT(A88,B88)</f>
        <v>F1</v>
      </c>
      <c r="D88" s="8">
        <v>945</v>
      </c>
      <c r="E88" s="8" t="s">
        <v>99</v>
      </c>
      <c r="F88" s="8" t="str">
        <f>_xlfn.XLOOKUP(D88,'Club status data of 20210505'!E:E,'Club status data of 20210505'!G:G,"XXX",0,1)</f>
        <v>Active</v>
      </c>
      <c r="G88" s="8">
        <v>14</v>
      </c>
      <c r="H88" s="25">
        <f>_xlfn.XLOOKUP(D88,'Club status data of 20210505'!E:E,'Club status data of 20210505'!I:I,"XXX",0,1)</f>
        <v>9</v>
      </c>
      <c r="I88" s="9"/>
    </row>
    <row r="89" spans="1:9" x14ac:dyDescent="0.3">
      <c r="A89" s="10" t="s">
        <v>98</v>
      </c>
      <c r="B89" s="11">
        <v>1</v>
      </c>
      <c r="C89" s="11" t="str">
        <f t="shared" si="4"/>
        <v>F1</v>
      </c>
      <c r="D89" s="11">
        <v>2602</v>
      </c>
      <c r="E89" s="11" t="s">
        <v>100</v>
      </c>
      <c r="F89" s="11" t="str">
        <f>_xlfn.XLOOKUP(D89,'Club status data of 20210505'!E:E,'Club status data of 20210505'!G:G,"XXX",0,1)</f>
        <v>Active</v>
      </c>
      <c r="G89" s="11">
        <v>17</v>
      </c>
      <c r="H89" s="26">
        <f>_xlfn.XLOOKUP(D89,'Club status data of 20210505'!E:E,'Club status data of 20210505'!I:I,"XXX",0,1)</f>
        <v>12</v>
      </c>
      <c r="I89" s="12"/>
    </row>
    <row r="90" spans="1:9" x14ac:dyDescent="0.3">
      <c r="A90" s="10" t="s">
        <v>98</v>
      </c>
      <c r="B90" s="11">
        <v>1</v>
      </c>
      <c r="C90" s="11" t="str">
        <f t="shared" si="4"/>
        <v>F1</v>
      </c>
      <c r="D90" s="11">
        <v>3281</v>
      </c>
      <c r="E90" s="11" t="s">
        <v>101</v>
      </c>
      <c r="F90" s="11" t="str">
        <f>_xlfn.XLOOKUP(D90,'Club status data of 20210505'!E:E,'Club status data of 20210505'!G:G,"XXX",0,1)</f>
        <v>Active</v>
      </c>
      <c r="G90" s="11">
        <v>15</v>
      </c>
      <c r="H90" s="26">
        <f>_xlfn.XLOOKUP(D90,'Club status data of 20210505'!E:E,'Club status data of 20210505'!I:I,"XXX",0,1)</f>
        <v>8</v>
      </c>
      <c r="I90" s="12"/>
    </row>
    <row r="91" spans="1:9" ht="15" thickBot="1" x14ac:dyDescent="0.35">
      <c r="A91" s="13" t="s">
        <v>98</v>
      </c>
      <c r="B91" s="14">
        <v>1</v>
      </c>
      <c r="C91" s="14" t="str">
        <f t="shared" si="4"/>
        <v>F1</v>
      </c>
      <c r="D91" s="14">
        <v>5296</v>
      </c>
      <c r="E91" s="14" t="s">
        <v>102</v>
      </c>
      <c r="F91" s="14" t="str">
        <f>_xlfn.XLOOKUP(D91,'Club status data of 20210505'!E:E,'Club status data of 20210505'!G:G,"XXX",0,1)</f>
        <v>Active</v>
      </c>
      <c r="G91" s="14">
        <v>16</v>
      </c>
      <c r="H91" s="27">
        <f>_xlfn.XLOOKUP(D91,'Club status data of 20210505'!E:E,'Club status data of 20210505'!I:I,"XXX",0,1)</f>
        <v>11</v>
      </c>
      <c r="I91" s="15"/>
    </row>
    <row r="92" spans="1:9" x14ac:dyDescent="0.3">
      <c r="A92" s="7" t="s">
        <v>98</v>
      </c>
      <c r="B92" s="8">
        <v>2</v>
      </c>
      <c r="C92" s="8" t="str">
        <f t="shared" si="4"/>
        <v>F2</v>
      </c>
      <c r="D92" s="8">
        <v>481</v>
      </c>
      <c r="E92" s="8" t="s">
        <v>103</v>
      </c>
      <c r="F92" s="8" t="str">
        <f>_xlfn.XLOOKUP(D92,'Club status data of 20210505'!E:E,'Club status data of 20210505'!G:G,"XXX",0,1)</f>
        <v>Active</v>
      </c>
      <c r="G92" s="8">
        <v>12</v>
      </c>
      <c r="H92" s="25">
        <f>_xlfn.XLOOKUP(D92,'Club status data of 20210505'!E:E,'Club status data of 20210505'!I:I,"XXX",0,1)</f>
        <v>9</v>
      </c>
      <c r="I92" s="9"/>
    </row>
    <row r="93" spans="1:9" x14ac:dyDescent="0.3">
      <c r="A93" s="52" t="s">
        <v>98</v>
      </c>
      <c r="B93" s="53">
        <v>2</v>
      </c>
      <c r="C93" s="53" t="str">
        <f t="shared" si="4"/>
        <v>F2</v>
      </c>
      <c r="D93" s="53">
        <v>1293995</v>
      </c>
      <c r="E93" s="53" t="s">
        <v>104</v>
      </c>
      <c r="F93" s="53" t="str">
        <f>_xlfn.XLOOKUP(D93,'Club status data of 20210505'!E:E,'Club status data of 20210505'!G:G,"XXX",0,1)</f>
        <v>Ineligible</v>
      </c>
      <c r="G93" s="53">
        <v>9</v>
      </c>
      <c r="H93" s="54">
        <f>_xlfn.XLOOKUP(D93,'Club status data of 20210505'!E:E,'Club status data of 20210505'!I:I,"XXX",0,1)</f>
        <v>0</v>
      </c>
      <c r="I93" s="55" t="s">
        <v>192</v>
      </c>
    </row>
    <row r="94" spans="1:9" x14ac:dyDescent="0.3">
      <c r="A94" s="10" t="s">
        <v>98</v>
      </c>
      <c r="B94" s="11">
        <v>2</v>
      </c>
      <c r="C94" s="11" t="str">
        <f t="shared" si="4"/>
        <v>F2</v>
      </c>
      <c r="D94" s="11">
        <v>3253329</v>
      </c>
      <c r="E94" s="11" t="s">
        <v>105</v>
      </c>
      <c r="F94" s="11" t="str">
        <f>_xlfn.XLOOKUP(D94,'Club status data of 20210505'!E:E,'Club status data of 20210505'!G:G,"XXX",0,1)</f>
        <v>Active</v>
      </c>
      <c r="G94" s="11">
        <v>10</v>
      </c>
      <c r="H94" s="26">
        <f>_xlfn.XLOOKUP(D94,'Club status data of 20210505'!E:E,'Club status data of 20210505'!I:I,"XXX",0,1)</f>
        <v>12</v>
      </c>
      <c r="I94" s="12"/>
    </row>
    <row r="95" spans="1:9" x14ac:dyDescent="0.3">
      <c r="A95" s="10" t="s">
        <v>98</v>
      </c>
      <c r="B95" s="11">
        <v>2</v>
      </c>
      <c r="C95" s="11" t="str">
        <f t="shared" si="4"/>
        <v>F2</v>
      </c>
      <c r="D95" s="11">
        <v>4719901</v>
      </c>
      <c r="E95" s="11" t="s">
        <v>106</v>
      </c>
      <c r="F95" s="11" t="str">
        <f>_xlfn.XLOOKUP(D95,'Club status data of 20210505'!E:E,'Club status data of 20210505'!G:G,"XXX",0,1)</f>
        <v>Active</v>
      </c>
      <c r="G95" s="11">
        <v>15</v>
      </c>
      <c r="H95" s="26">
        <f>_xlfn.XLOOKUP(D95,'Club status data of 20210505'!E:E,'Club status data of 20210505'!I:I,"XXX",0,1)</f>
        <v>8</v>
      </c>
      <c r="I95" s="12"/>
    </row>
    <row r="96" spans="1:9" ht="15" thickBot="1" x14ac:dyDescent="0.35">
      <c r="A96" s="13" t="s">
        <v>98</v>
      </c>
      <c r="B96" s="14">
        <v>2</v>
      </c>
      <c r="C96" s="14" t="str">
        <f t="shared" si="4"/>
        <v>F2</v>
      </c>
      <c r="D96" s="14">
        <v>5920662</v>
      </c>
      <c r="E96" s="14" t="s">
        <v>107</v>
      </c>
      <c r="F96" s="14" t="str">
        <f>_xlfn.XLOOKUP(D96,'Club status data of 20210505'!E:E,'Club status data of 20210505'!G:G,"XXX",0,1)</f>
        <v>Active</v>
      </c>
      <c r="G96" s="14">
        <v>21</v>
      </c>
      <c r="H96" s="27">
        <f>_xlfn.XLOOKUP(D96,'Club status data of 20210505'!E:E,'Club status data of 20210505'!I:I,"XXX",0,1)</f>
        <v>18</v>
      </c>
      <c r="I96" s="15"/>
    </row>
    <row r="97" spans="1:9" x14ac:dyDescent="0.3">
      <c r="A97" s="7" t="s">
        <v>98</v>
      </c>
      <c r="B97" s="8">
        <v>3</v>
      </c>
      <c r="C97" s="8" t="str">
        <f t="shared" si="4"/>
        <v>F3</v>
      </c>
      <c r="D97" s="8">
        <v>189</v>
      </c>
      <c r="E97" s="8" t="s">
        <v>108</v>
      </c>
      <c r="F97" s="8" t="str">
        <f>_xlfn.XLOOKUP(D97,'Club status data of 20210505'!E:E,'Club status data of 20210505'!G:G,"XXX",0,1)</f>
        <v>Active</v>
      </c>
      <c r="G97" s="8">
        <v>21</v>
      </c>
      <c r="H97" s="25">
        <f>_xlfn.XLOOKUP(D97,'Club status data of 20210505'!E:E,'Club status data of 20210505'!I:I,"XXX",0,1)</f>
        <v>11</v>
      </c>
      <c r="I97" s="9"/>
    </row>
    <row r="98" spans="1:9" x14ac:dyDescent="0.3">
      <c r="A98" s="10" t="s">
        <v>98</v>
      </c>
      <c r="B98" s="11">
        <v>3</v>
      </c>
      <c r="C98" s="11" t="str">
        <f t="shared" si="4"/>
        <v>F3</v>
      </c>
      <c r="D98" s="11">
        <v>3891</v>
      </c>
      <c r="E98" s="11" t="s">
        <v>109</v>
      </c>
      <c r="F98" s="11" t="str">
        <f>_xlfn.XLOOKUP(D98,'Club status data of 20210505'!E:E,'Club status data of 20210505'!G:G,"XXX",0,1)</f>
        <v>Active</v>
      </c>
      <c r="G98" s="11">
        <v>21</v>
      </c>
      <c r="H98" s="26">
        <f>_xlfn.XLOOKUP(D98,'Club status data of 20210505'!E:E,'Club status data of 20210505'!I:I,"XXX",0,1)</f>
        <v>20</v>
      </c>
      <c r="I98" s="12"/>
    </row>
    <row r="99" spans="1:9" x14ac:dyDescent="0.3">
      <c r="A99" s="10" t="s">
        <v>98</v>
      </c>
      <c r="B99" s="11">
        <v>3</v>
      </c>
      <c r="C99" s="11" t="str">
        <f t="shared" si="4"/>
        <v>F3</v>
      </c>
      <c r="D99" s="11">
        <v>4955</v>
      </c>
      <c r="E99" s="11" t="s">
        <v>110</v>
      </c>
      <c r="F99" s="11" t="str">
        <f>_xlfn.XLOOKUP(D99,'Club status data of 20210505'!E:E,'Club status data of 20210505'!G:G,"XXX",0,1)</f>
        <v>Active</v>
      </c>
      <c r="G99" s="11">
        <v>20</v>
      </c>
      <c r="H99" s="26">
        <f>_xlfn.XLOOKUP(D99,'Club status data of 20210505'!E:E,'Club status data of 20210505'!I:I,"XXX",0,1)</f>
        <v>19</v>
      </c>
      <c r="I99" s="12"/>
    </row>
    <row r="100" spans="1:9" x14ac:dyDescent="0.3">
      <c r="A100" s="10" t="s">
        <v>98</v>
      </c>
      <c r="B100" s="11">
        <v>3</v>
      </c>
      <c r="C100" s="11" t="str">
        <f t="shared" si="4"/>
        <v>F3</v>
      </c>
      <c r="D100" s="11">
        <v>790417</v>
      </c>
      <c r="E100" s="11" t="s">
        <v>111</v>
      </c>
      <c r="F100" s="11" t="str">
        <f>_xlfn.XLOOKUP(D100,'Club status data of 20210505'!E:E,'Club status data of 20210505'!G:G,"XXX",0,1)</f>
        <v>Active</v>
      </c>
      <c r="G100" s="11">
        <v>9</v>
      </c>
      <c r="H100" s="26">
        <f>_xlfn.XLOOKUP(D100,'Club status data of 20210505'!E:E,'Club status data of 20210505'!I:I,"XXX",0,1)</f>
        <v>11</v>
      </c>
      <c r="I100" s="12"/>
    </row>
    <row r="101" spans="1:9" ht="15" thickBot="1" x14ac:dyDescent="0.35">
      <c r="A101" s="13" t="s">
        <v>98</v>
      </c>
      <c r="B101" s="14">
        <v>3</v>
      </c>
      <c r="C101" s="14" t="str">
        <f t="shared" si="4"/>
        <v>F3</v>
      </c>
      <c r="D101" s="14">
        <v>1274042</v>
      </c>
      <c r="E101" s="14" t="s">
        <v>112</v>
      </c>
      <c r="F101" s="14" t="str">
        <f>_xlfn.XLOOKUP(D101,'Club status data of 20210505'!E:E,'Club status data of 20210505'!G:G,"XXX",0,1)</f>
        <v>Active</v>
      </c>
      <c r="G101" s="14">
        <v>17</v>
      </c>
      <c r="H101" s="27">
        <f>_xlfn.XLOOKUP(D101,'Club status data of 20210505'!E:E,'Club status data of 20210505'!I:I,"XXX",0,1)</f>
        <v>11</v>
      </c>
      <c r="I101" s="15"/>
    </row>
    <row r="102" spans="1:9" x14ac:dyDescent="0.3">
      <c r="A102" s="7" t="s">
        <v>113</v>
      </c>
      <c r="B102" s="8">
        <v>1</v>
      </c>
      <c r="C102" s="8" t="str">
        <f t="shared" si="4"/>
        <v>N1</v>
      </c>
      <c r="D102" s="8">
        <v>782</v>
      </c>
      <c r="E102" s="8" t="s">
        <v>114</v>
      </c>
      <c r="F102" s="8" t="str">
        <f>_xlfn.XLOOKUP(D102,'Club status data of 20210505'!E:E,'Club status data of 20210505'!G:G,"XXX",0,1)</f>
        <v>Low</v>
      </c>
      <c r="G102" s="8">
        <v>8</v>
      </c>
      <c r="H102" s="8">
        <f>_xlfn.XLOOKUP(D102,'Club status data of 20210505'!E:E,'Club status data of 20210505'!I:I,"XXX",0,1)</f>
        <v>7</v>
      </c>
      <c r="I102" s="28"/>
    </row>
    <row r="103" spans="1:9" x14ac:dyDescent="0.3">
      <c r="A103" s="10" t="s">
        <v>113</v>
      </c>
      <c r="B103" s="11">
        <v>1</v>
      </c>
      <c r="C103" s="11" t="str">
        <f t="shared" si="4"/>
        <v>N1</v>
      </c>
      <c r="D103" s="11">
        <v>9304</v>
      </c>
      <c r="E103" s="11" t="s">
        <v>115</v>
      </c>
      <c r="F103" s="11" t="str">
        <f>_xlfn.XLOOKUP(D103,'Club status data of 20210505'!E:E,'Club status data of 20210505'!G:G,"XXX",0,1)</f>
        <v>Active</v>
      </c>
      <c r="G103" s="11">
        <v>14</v>
      </c>
      <c r="H103" s="11">
        <f>_xlfn.XLOOKUP(D103,'Club status data of 20210505'!E:E,'Club status data of 20210505'!I:I,"XXX",0,1)</f>
        <v>15</v>
      </c>
      <c r="I103" s="29"/>
    </row>
    <row r="104" spans="1:9" x14ac:dyDescent="0.3">
      <c r="A104" s="10" t="s">
        <v>113</v>
      </c>
      <c r="B104" s="11">
        <v>1</v>
      </c>
      <c r="C104" s="11" t="str">
        <f t="shared" si="4"/>
        <v>N1</v>
      </c>
      <c r="D104" s="11">
        <v>1216487</v>
      </c>
      <c r="E104" s="11" t="s">
        <v>116</v>
      </c>
      <c r="F104" s="11" t="str">
        <f>_xlfn.XLOOKUP(D104,'Club status data of 20210505'!E:E,'Club status data of 20210505'!G:G,"XXX",0,1)</f>
        <v>Active</v>
      </c>
      <c r="G104" s="11">
        <v>9</v>
      </c>
      <c r="H104" s="11">
        <f>_xlfn.XLOOKUP(D104,'Club status data of 20210505'!E:E,'Club status data of 20210505'!I:I,"XXX",0,1)</f>
        <v>8</v>
      </c>
      <c r="I104" s="29"/>
    </row>
    <row r="105" spans="1:9" ht="15" thickBot="1" x14ac:dyDescent="0.35">
      <c r="A105" s="13" t="s">
        <v>113</v>
      </c>
      <c r="B105" s="14">
        <v>1</v>
      </c>
      <c r="C105" s="14" t="str">
        <f t="shared" si="4"/>
        <v>N1</v>
      </c>
      <c r="D105" s="14">
        <v>1484661</v>
      </c>
      <c r="E105" s="14" t="s">
        <v>117</v>
      </c>
      <c r="F105" s="14" t="str">
        <f>_xlfn.XLOOKUP(D105,'Club status data of 20210505'!E:E,'Club status data of 20210505'!G:G,"XXX",0,1)</f>
        <v>Active</v>
      </c>
      <c r="G105" s="14">
        <v>16</v>
      </c>
      <c r="H105" s="14">
        <f>_xlfn.XLOOKUP(D105,'Club status data of 20210505'!E:E,'Club status data of 20210505'!I:I,"XXX",0,1)</f>
        <v>14</v>
      </c>
      <c r="I105" s="30"/>
    </row>
    <row r="106" spans="1:9" x14ac:dyDescent="0.3">
      <c r="A106" s="7" t="s">
        <v>113</v>
      </c>
      <c r="B106" s="8">
        <v>2</v>
      </c>
      <c r="C106" s="8" t="str">
        <f t="shared" si="4"/>
        <v>N2</v>
      </c>
      <c r="D106" s="8">
        <v>570</v>
      </c>
      <c r="E106" s="8" t="s">
        <v>118</v>
      </c>
      <c r="F106" s="8" t="str">
        <f>_xlfn.XLOOKUP(D106,'Club status data of 20210505'!E:E,'Club status data of 20210505'!G:G,"XXX",0,1)</f>
        <v>Active</v>
      </c>
      <c r="G106" s="8">
        <v>21</v>
      </c>
      <c r="H106" s="8">
        <f>_xlfn.XLOOKUP(D106,'Club status data of 20210505'!E:E,'Club status data of 20210505'!I:I,"XXX",0,1)</f>
        <v>14</v>
      </c>
      <c r="I106" s="28"/>
    </row>
    <row r="107" spans="1:9" x14ac:dyDescent="0.3">
      <c r="A107" s="10" t="s">
        <v>113</v>
      </c>
      <c r="B107" s="11">
        <v>2</v>
      </c>
      <c r="C107" s="11" t="str">
        <f t="shared" si="4"/>
        <v>N2</v>
      </c>
      <c r="D107" s="11">
        <v>4596</v>
      </c>
      <c r="E107" s="11" t="s">
        <v>119</v>
      </c>
      <c r="F107" s="11" t="str">
        <f>_xlfn.XLOOKUP(D107,'Club status data of 20210505'!E:E,'Club status data of 20210505'!G:G,"XXX",0,1)</f>
        <v>Active</v>
      </c>
      <c r="G107" s="11">
        <v>12</v>
      </c>
      <c r="H107" s="11">
        <f>_xlfn.XLOOKUP(D107,'Club status data of 20210505'!E:E,'Club status data of 20210505'!I:I,"XXX",0,1)</f>
        <v>12</v>
      </c>
      <c r="I107" s="29"/>
    </row>
    <row r="108" spans="1:9" x14ac:dyDescent="0.3">
      <c r="A108" s="10" t="s">
        <v>113</v>
      </c>
      <c r="B108" s="11">
        <v>2</v>
      </c>
      <c r="C108" s="11" t="str">
        <f t="shared" si="4"/>
        <v>N2</v>
      </c>
      <c r="D108" s="11">
        <v>6141</v>
      </c>
      <c r="E108" s="11" t="s">
        <v>120</v>
      </c>
      <c r="F108" s="11" t="str">
        <f>_xlfn.XLOOKUP(D108,'Club status data of 20210505'!E:E,'Club status data of 20210505'!G:G,"XXX",0,1)</f>
        <v>Low</v>
      </c>
      <c r="G108" s="11">
        <v>8</v>
      </c>
      <c r="H108" s="11">
        <f>_xlfn.XLOOKUP(D108,'Club status data of 20210505'!E:E,'Club status data of 20210505'!I:I,"XXX",0,1)</f>
        <v>6</v>
      </c>
      <c r="I108" s="29"/>
    </row>
    <row r="109" spans="1:9" ht="15" thickBot="1" x14ac:dyDescent="0.35">
      <c r="A109" s="13" t="s">
        <v>113</v>
      </c>
      <c r="B109" s="14">
        <v>2</v>
      </c>
      <c r="C109" s="14" t="str">
        <f t="shared" si="4"/>
        <v>N2</v>
      </c>
      <c r="D109" s="14">
        <v>748800</v>
      </c>
      <c r="E109" s="14" t="s">
        <v>121</v>
      </c>
      <c r="F109" s="14" t="str">
        <f>_xlfn.XLOOKUP(D109,'Club status data of 20210505'!E:E,'Club status data of 20210505'!G:G,"XXX",0,1)</f>
        <v>Active</v>
      </c>
      <c r="G109" s="14">
        <v>11</v>
      </c>
      <c r="H109" s="14">
        <f>_xlfn.XLOOKUP(D109,'Club status data of 20210505'!E:E,'Club status data of 20210505'!I:I,"XXX",0,1)</f>
        <v>11</v>
      </c>
      <c r="I109" s="30"/>
    </row>
    <row r="110" spans="1:9" x14ac:dyDescent="0.3">
      <c r="A110" s="7" t="s">
        <v>113</v>
      </c>
      <c r="B110" s="23">
        <v>3</v>
      </c>
      <c r="C110" s="8" t="str">
        <f t="shared" si="4"/>
        <v>N3</v>
      </c>
      <c r="D110" s="8">
        <v>5857</v>
      </c>
      <c r="E110" s="8" t="s">
        <v>122</v>
      </c>
      <c r="F110" s="8" t="str">
        <f>_xlfn.XLOOKUP(D110,'Club status data of 20210505'!E:E,'Club status data of 20210505'!G:G,"XXX",0,1)</f>
        <v>Active</v>
      </c>
      <c r="G110" s="8">
        <v>27</v>
      </c>
      <c r="H110" s="8">
        <f>_xlfn.XLOOKUP(D110,'Club status data of 20210505'!E:E,'Club status data of 20210505'!I:I,"XXX",0,1)</f>
        <v>22</v>
      </c>
      <c r="I110" s="28"/>
    </row>
    <row r="111" spans="1:9" x14ac:dyDescent="0.3">
      <c r="A111" s="10" t="s">
        <v>113</v>
      </c>
      <c r="B111" s="24">
        <v>3</v>
      </c>
      <c r="C111" s="11" t="str">
        <f t="shared" si="4"/>
        <v>N3</v>
      </c>
      <c r="D111" s="11">
        <v>8542</v>
      </c>
      <c r="E111" s="11" t="s">
        <v>123</v>
      </c>
      <c r="F111" s="11" t="str">
        <f>_xlfn.XLOOKUP(D111,'Club status data of 20210505'!E:E,'Club status data of 20210505'!G:G,"XXX",0,1)</f>
        <v>Active</v>
      </c>
      <c r="G111" s="11">
        <v>8</v>
      </c>
      <c r="H111" s="11">
        <f>_xlfn.XLOOKUP(D111,'Club status data of 20210505'!E:E,'Club status data of 20210505'!I:I,"XXX",0,1)</f>
        <v>13</v>
      </c>
      <c r="I111" s="29"/>
    </row>
    <row r="112" spans="1:9" x14ac:dyDescent="0.3">
      <c r="A112" s="10" t="s">
        <v>113</v>
      </c>
      <c r="B112" s="24">
        <v>3</v>
      </c>
      <c r="C112" s="11" t="str">
        <f t="shared" si="4"/>
        <v>N3</v>
      </c>
      <c r="D112" s="11">
        <v>8852</v>
      </c>
      <c r="E112" s="11" t="s">
        <v>124</v>
      </c>
      <c r="F112" s="11" t="str">
        <f>_xlfn.XLOOKUP(D112,'Club status data of 20210505'!E:E,'Club status data of 20210505'!G:G,"XXX",0,1)</f>
        <v>Active</v>
      </c>
      <c r="G112" s="11">
        <v>7</v>
      </c>
      <c r="H112" s="11">
        <f>_xlfn.XLOOKUP(D112,'Club status data of 20210505'!E:E,'Club status data of 20210505'!I:I,"XXX",0,1)</f>
        <v>8</v>
      </c>
      <c r="I112" s="29"/>
    </row>
    <row r="113" spans="1:9" ht="15" thickBot="1" x14ac:dyDescent="0.35">
      <c r="A113" s="13" t="s">
        <v>113</v>
      </c>
      <c r="B113" s="14">
        <v>3</v>
      </c>
      <c r="C113" s="14" t="str">
        <f t="shared" si="4"/>
        <v>N3</v>
      </c>
      <c r="D113" s="14">
        <v>1009891</v>
      </c>
      <c r="E113" s="14" t="s">
        <v>125</v>
      </c>
      <c r="F113" s="14" t="str">
        <f>_xlfn.XLOOKUP(D113,'Club status data of 20210505'!E:E,'Club status data of 20210505'!G:G,"XXX",0,1)</f>
        <v>Low</v>
      </c>
      <c r="G113" s="14">
        <v>10</v>
      </c>
      <c r="H113" s="14">
        <f>_xlfn.XLOOKUP(D113,'Club status data of 20210505'!E:E,'Club status data of 20210505'!I:I,"XXX",0,1)</f>
        <v>6</v>
      </c>
      <c r="I113" s="30"/>
    </row>
    <row r="114" spans="1:9" x14ac:dyDescent="0.3">
      <c r="A114" s="7" t="s">
        <v>113</v>
      </c>
      <c r="B114" s="8">
        <v>4</v>
      </c>
      <c r="C114" s="8" t="str">
        <f t="shared" si="4"/>
        <v>N4</v>
      </c>
      <c r="D114" s="8">
        <v>6173</v>
      </c>
      <c r="E114" s="8" t="s">
        <v>126</v>
      </c>
      <c r="F114" s="8" t="str">
        <f>_xlfn.XLOOKUP(D114,'Club status data of 20210505'!E:E,'Club status data of 20210505'!G:G,"XXX",0,1)</f>
        <v>Active</v>
      </c>
      <c r="G114" s="8">
        <v>9</v>
      </c>
      <c r="H114" s="8">
        <f>_xlfn.XLOOKUP(D114,'Club status data of 20210505'!E:E,'Club status data of 20210505'!I:I,"XXX",0,1)</f>
        <v>8</v>
      </c>
      <c r="I114" s="28"/>
    </row>
    <row r="115" spans="1:9" x14ac:dyDescent="0.3">
      <c r="A115" s="10" t="s">
        <v>113</v>
      </c>
      <c r="B115" s="11">
        <v>4</v>
      </c>
      <c r="C115" s="11" t="str">
        <f t="shared" si="4"/>
        <v>N4</v>
      </c>
      <c r="D115" s="11">
        <v>9465</v>
      </c>
      <c r="E115" s="11" t="s">
        <v>127</v>
      </c>
      <c r="F115" s="11" t="str">
        <f>_xlfn.XLOOKUP(D115,'Club status data of 20210505'!E:E,'Club status data of 20210505'!G:G,"XXX",0,1)</f>
        <v>Active</v>
      </c>
      <c r="G115" s="11">
        <v>9</v>
      </c>
      <c r="H115" s="11">
        <f>_xlfn.XLOOKUP(D115,'Club status data of 20210505'!E:E,'Club status data of 20210505'!I:I,"XXX",0,1)</f>
        <v>10</v>
      </c>
      <c r="I115" s="29"/>
    </row>
    <row r="116" spans="1:9" x14ac:dyDescent="0.3">
      <c r="A116" s="10" t="s">
        <v>113</v>
      </c>
      <c r="B116" s="11">
        <v>4</v>
      </c>
      <c r="C116" s="11" t="str">
        <f t="shared" si="4"/>
        <v>N4</v>
      </c>
      <c r="D116" s="11">
        <v>2688189</v>
      </c>
      <c r="E116" s="11" t="s">
        <v>128</v>
      </c>
      <c r="F116" s="11" t="str">
        <f>_xlfn.XLOOKUP(D116,'Club status data of 20210505'!E:E,'Club status data of 20210505'!G:G,"XXX",0,1)</f>
        <v>Active</v>
      </c>
      <c r="G116" s="11">
        <v>20</v>
      </c>
      <c r="H116" s="11">
        <f>_xlfn.XLOOKUP(D116,'Club status data of 20210505'!E:E,'Club status data of 20210505'!I:I,"XXX",0,1)</f>
        <v>19</v>
      </c>
      <c r="I116" s="29"/>
    </row>
    <row r="117" spans="1:9" ht="15" thickBot="1" x14ac:dyDescent="0.35">
      <c r="A117" s="31" t="s">
        <v>113</v>
      </c>
      <c r="B117" s="32">
        <v>4</v>
      </c>
      <c r="C117" s="32" t="str">
        <f t="shared" si="4"/>
        <v>N4</v>
      </c>
      <c r="D117" s="32">
        <v>3562546</v>
      </c>
      <c r="E117" s="32" t="s">
        <v>129</v>
      </c>
      <c r="F117" s="32" t="str">
        <f>_xlfn.XLOOKUP(D117,'Club status data of 20210505'!E:E,'Club status data of 20210505'!G:G,"XXX",0,1)</f>
        <v>Ineligible</v>
      </c>
      <c r="G117" s="16">
        <v>8</v>
      </c>
      <c r="H117" s="32">
        <f>_xlfn.XLOOKUP(D117,'Club status data of 20210505'!E:E,'Club status data of 20210505'!I:I,"XXX",0,1)</f>
        <v>2</v>
      </c>
      <c r="I117" s="71"/>
    </row>
  </sheetData>
  <autoFilter ref="A1:J117" xr:uid="{81FF736E-A0A6-4C62-B231-0B3E486A80C8}"/>
  <sortState xmlns:xlrd2="http://schemas.microsoft.com/office/spreadsheetml/2017/richdata2" ref="A68:I72">
    <sortCondition ref="F68:F72"/>
    <sortCondition ref="D68:D72"/>
  </sortState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AC6D-E921-4ACF-9E1A-808E28F2F3B1}">
  <dimension ref="A1:C8"/>
  <sheetViews>
    <sheetView zoomScale="120" zoomScaleNormal="120" workbookViewId="0">
      <selection activeCell="C4" sqref="C4"/>
    </sheetView>
  </sheetViews>
  <sheetFormatPr defaultRowHeight="14.4" x14ac:dyDescent="0.3"/>
  <cols>
    <col min="1" max="1" width="11.5546875" customWidth="1"/>
    <col min="2" max="2" width="16.109375" customWidth="1"/>
    <col min="3" max="3" width="70.109375" customWidth="1"/>
  </cols>
  <sheetData>
    <row r="1" spans="1:3" x14ac:dyDescent="0.3">
      <c r="A1" s="1" t="s">
        <v>200</v>
      </c>
      <c r="B1" s="1" t="s">
        <v>201</v>
      </c>
      <c r="C1" s="1" t="s">
        <v>202</v>
      </c>
    </row>
    <row r="2" spans="1:3" x14ac:dyDescent="0.3">
      <c r="A2" t="s">
        <v>203</v>
      </c>
      <c r="B2" t="s">
        <v>210</v>
      </c>
      <c r="C2" t="s">
        <v>218</v>
      </c>
    </row>
    <row r="3" spans="1:3" x14ac:dyDescent="0.3">
      <c r="A3" t="s">
        <v>204</v>
      </c>
      <c r="B3" t="s">
        <v>211</v>
      </c>
      <c r="C3" t="s">
        <v>220</v>
      </c>
    </row>
    <row r="4" spans="1:3" x14ac:dyDescent="0.3">
      <c r="A4" t="s">
        <v>205</v>
      </c>
      <c r="B4" t="s">
        <v>212</v>
      </c>
      <c r="C4" t="s">
        <v>217</v>
      </c>
    </row>
    <row r="5" spans="1:3" x14ac:dyDescent="0.3">
      <c r="A5" t="s">
        <v>206</v>
      </c>
      <c r="B5" t="s">
        <v>213</v>
      </c>
      <c r="C5" t="s">
        <v>219</v>
      </c>
    </row>
    <row r="6" spans="1:3" x14ac:dyDescent="0.3">
      <c r="A6" t="s">
        <v>207</v>
      </c>
      <c r="B6" t="s">
        <v>214</v>
      </c>
      <c r="C6" t="s">
        <v>218</v>
      </c>
    </row>
    <row r="7" spans="1:3" x14ac:dyDescent="0.3">
      <c r="A7" t="s">
        <v>208</v>
      </c>
      <c r="B7" t="s">
        <v>215</v>
      </c>
      <c r="C7" t="s">
        <v>218</v>
      </c>
    </row>
    <row r="8" spans="1:3" x14ac:dyDescent="0.3">
      <c r="A8" t="s">
        <v>209</v>
      </c>
      <c r="B8" t="s">
        <v>216</v>
      </c>
      <c r="C8" t="s">
        <v>218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68DB-AFE5-4FC5-9995-E3D94E8ED4C2}">
  <dimension ref="A1:X118"/>
  <sheetViews>
    <sheetView tabSelected="1" workbookViewId="0">
      <pane ySplit="1" topLeftCell="A2" activePane="bottomLeft" state="frozen"/>
      <selection pane="bottomLeft" activeCell="E61" sqref="E61"/>
    </sheetView>
  </sheetViews>
  <sheetFormatPr defaultRowHeight="14.4" x14ac:dyDescent="0.3"/>
  <cols>
    <col min="2" max="2" width="5.33203125" customWidth="1"/>
    <col min="3" max="3" width="6.109375" customWidth="1"/>
    <col min="4" max="4" width="5.109375" customWidth="1"/>
    <col min="5" max="5" width="11.6640625" customWidth="1"/>
    <col min="6" max="6" width="43" bestFit="1" customWidth="1"/>
    <col min="7" max="7" width="11.109375" customWidth="1"/>
  </cols>
  <sheetData>
    <row r="1" spans="1:24" x14ac:dyDescent="0.3">
      <c r="A1" t="s">
        <v>229</v>
      </c>
      <c r="B1" t="s">
        <v>171</v>
      </c>
      <c r="C1" t="s">
        <v>0</v>
      </c>
      <c r="D1" t="s">
        <v>1</v>
      </c>
      <c r="E1" t="s">
        <v>172</v>
      </c>
      <c r="F1" t="s">
        <v>2</v>
      </c>
      <c r="G1" t="s">
        <v>3</v>
      </c>
      <c r="H1" t="s">
        <v>173</v>
      </c>
      <c r="I1" t="s">
        <v>174</v>
      </c>
      <c r="J1" t="s">
        <v>175</v>
      </c>
      <c r="K1" t="s">
        <v>176</v>
      </c>
      <c r="L1" t="s">
        <v>177</v>
      </c>
      <c r="M1" t="s">
        <v>178</v>
      </c>
      <c r="N1" t="s">
        <v>179</v>
      </c>
      <c r="O1" t="s">
        <v>180</v>
      </c>
      <c r="P1" t="s">
        <v>181</v>
      </c>
      <c r="Q1" t="s">
        <v>182</v>
      </c>
      <c r="R1" t="s">
        <v>183</v>
      </c>
      <c r="S1" t="s">
        <v>184</v>
      </c>
      <c r="T1" t="s">
        <v>185</v>
      </c>
      <c r="U1" t="s">
        <v>186</v>
      </c>
      <c r="V1" t="s">
        <v>187</v>
      </c>
      <c r="W1" t="s">
        <v>188</v>
      </c>
      <c r="X1" t="s">
        <v>189</v>
      </c>
    </row>
    <row r="2" spans="1:24" x14ac:dyDescent="0.3">
      <c r="A2">
        <f>COUNTIF('Clubs-After Alignment'!D:D,'Club status data of 20210505'!E2)</f>
        <v>1</v>
      </c>
      <c r="B2">
        <v>35</v>
      </c>
      <c r="C2" t="s">
        <v>4</v>
      </c>
      <c r="D2">
        <v>1</v>
      </c>
      <c r="E2">
        <v>924120</v>
      </c>
      <c r="F2" t="s">
        <v>5</v>
      </c>
      <c r="G2" t="s">
        <v>6</v>
      </c>
      <c r="H2">
        <v>10</v>
      </c>
      <c r="I2">
        <v>20</v>
      </c>
      <c r="J2">
        <v>7</v>
      </c>
      <c r="K2">
        <v>1</v>
      </c>
      <c r="L2">
        <v>2</v>
      </c>
      <c r="M2">
        <v>1</v>
      </c>
      <c r="N2">
        <v>1</v>
      </c>
      <c r="O2">
        <v>1</v>
      </c>
      <c r="P2">
        <v>1</v>
      </c>
      <c r="Q2">
        <v>4</v>
      </c>
      <c r="R2">
        <v>9</v>
      </c>
      <c r="S2">
        <v>4</v>
      </c>
      <c r="T2">
        <v>7</v>
      </c>
      <c r="U2">
        <v>1</v>
      </c>
      <c r="V2">
        <v>1</v>
      </c>
      <c r="W2">
        <v>1</v>
      </c>
      <c r="X2" t="s">
        <v>225</v>
      </c>
    </row>
    <row r="3" spans="1:24" x14ac:dyDescent="0.3">
      <c r="A3">
        <f>COUNTIF('Clubs-After Alignment'!D:D,'Club status data of 20210505'!E3)</f>
        <v>1</v>
      </c>
      <c r="B3">
        <v>35</v>
      </c>
      <c r="C3" t="s">
        <v>4</v>
      </c>
      <c r="D3">
        <v>1</v>
      </c>
      <c r="E3">
        <v>1188276</v>
      </c>
      <c r="F3" t="s">
        <v>7</v>
      </c>
      <c r="G3" t="s">
        <v>6</v>
      </c>
      <c r="H3">
        <v>16</v>
      </c>
      <c r="I3">
        <v>12</v>
      </c>
      <c r="J3">
        <v>6</v>
      </c>
      <c r="K3">
        <v>2</v>
      </c>
      <c r="L3">
        <v>2</v>
      </c>
      <c r="M3">
        <v>1</v>
      </c>
      <c r="N3">
        <v>0</v>
      </c>
      <c r="O3">
        <v>1</v>
      </c>
      <c r="P3">
        <v>2</v>
      </c>
      <c r="Q3">
        <v>4</v>
      </c>
      <c r="R3">
        <v>0</v>
      </c>
      <c r="S3">
        <v>5</v>
      </c>
      <c r="T3">
        <v>5</v>
      </c>
      <c r="U3">
        <v>1</v>
      </c>
      <c r="V3">
        <v>1</v>
      </c>
      <c r="W3">
        <v>1</v>
      </c>
    </row>
    <row r="4" spans="1:24" x14ac:dyDescent="0.3">
      <c r="A4">
        <f>COUNTIF('Clubs-After Alignment'!D:D,'Club status data of 20210505'!E4)</f>
        <v>1</v>
      </c>
      <c r="B4">
        <v>35</v>
      </c>
      <c r="C4" t="s">
        <v>4</v>
      </c>
      <c r="D4">
        <v>1</v>
      </c>
      <c r="E4">
        <v>3408269</v>
      </c>
      <c r="F4" t="s">
        <v>8</v>
      </c>
      <c r="G4" t="s">
        <v>6</v>
      </c>
      <c r="H4">
        <v>20</v>
      </c>
      <c r="I4">
        <v>11</v>
      </c>
      <c r="J4">
        <v>2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3</v>
      </c>
      <c r="R4">
        <v>0</v>
      </c>
      <c r="S4">
        <v>4</v>
      </c>
      <c r="T4">
        <v>4</v>
      </c>
      <c r="U4">
        <v>1</v>
      </c>
      <c r="V4">
        <v>1</v>
      </c>
      <c r="W4">
        <v>1</v>
      </c>
    </row>
    <row r="5" spans="1:24" x14ac:dyDescent="0.3">
      <c r="A5">
        <f>COUNTIF('Clubs-After Alignment'!D:D,'Club status data of 20210505'!E5)</f>
        <v>1</v>
      </c>
      <c r="B5">
        <v>35</v>
      </c>
      <c r="C5" t="s">
        <v>4</v>
      </c>
      <c r="D5">
        <v>1</v>
      </c>
      <c r="E5">
        <v>5432945</v>
      </c>
      <c r="F5" t="s">
        <v>9</v>
      </c>
      <c r="G5" t="s">
        <v>6</v>
      </c>
      <c r="H5">
        <v>20</v>
      </c>
      <c r="I5">
        <v>10</v>
      </c>
      <c r="J5">
        <v>2</v>
      </c>
      <c r="K5">
        <v>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6</v>
      </c>
      <c r="T5">
        <v>5</v>
      </c>
      <c r="U5">
        <v>1</v>
      </c>
      <c r="V5">
        <v>1</v>
      </c>
      <c r="W5">
        <v>1</v>
      </c>
    </row>
    <row r="6" spans="1:24" x14ac:dyDescent="0.3">
      <c r="A6">
        <f>COUNTIF('Clubs-After Alignment'!D:D,'Club status data of 20210505'!E6)</f>
        <v>1</v>
      </c>
      <c r="B6">
        <v>35</v>
      </c>
      <c r="C6" t="s">
        <v>4</v>
      </c>
      <c r="D6">
        <v>1</v>
      </c>
      <c r="E6">
        <v>6769364</v>
      </c>
      <c r="F6" t="s">
        <v>10</v>
      </c>
      <c r="G6" t="s">
        <v>32</v>
      </c>
      <c r="H6">
        <v>9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</v>
      </c>
      <c r="T6">
        <v>5</v>
      </c>
      <c r="U6">
        <v>0</v>
      </c>
      <c r="V6">
        <v>0</v>
      </c>
      <c r="W6">
        <v>0</v>
      </c>
    </row>
    <row r="7" spans="1:24" x14ac:dyDescent="0.3">
      <c r="A7">
        <f>COUNTIF('Clubs-After Alignment'!D:D,'Club status data of 20210505'!E7)</f>
        <v>1</v>
      </c>
      <c r="B7">
        <v>35</v>
      </c>
      <c r="C7" t="s">
        <v>4</v>
      </c>
      <c r="D7">
        <v>2</v>
      </c>
      <c r="E7">
        <v>3210</v>
      </c>
      <c r="F7" t="s">
        <v>11</v>
      </c>
      <c r="G7" t="s">
        <v>6</v>
      </c>
      <c r="H7">
        <v>13</v>
      </c>
      <c r="I7">
        <v>9</v>
      </c>
      <c r="J7">
        <v>3</v>
      </c>
      <c r="K7">
        <v>1</v>
      </c>
      <c r="L7">
        <v>0</v>
      </c>
      <c r="M7">
        <v>0</v>
      </c>
      <c r="N7">
        <v>0</v>
      </c>
      <c r="O7">
        <v>1</v>
      </c>
      <c r="P7">
        <v>0</v>
      </c>
      <c r="Q7">
        <v>3</v>
      </c>
      <c r="R7">
        <v>0</v>
      </c>
      <c r="S7">
        <v>4</v>
      </c>
      <c r="T7">
        <v>6</v>
      </c>
      <c r="U7">
        <v>1</v>
      </c>
      <c r="V7">
        <v>1</v>
      </c>
      <c r="W7">
        <v>1</v>
      </c>
    </row>
    <row r="8" spans="1:24" x14ac:dyDescent="0.3">
      <c r="A8">
        <f>COUNTIF('Clubs-After Alignment'!D:D,'Club status data of 20210505'!E8)</f>
        <v>1</v>
      </c>
      <c r="B8">
        <v>35</v>
      </c>
      <c r="C8" t="s">
        <v>4</v>
      </c>
      <c r="D8">
        <v>2</v>
      </c>
      <c r="E8">
        <v>4456966</v>
      </c>
      <c r="F8" t="s">
        <v>12</v>
      </c>
      <c r="G8" t="s">
        <v>6</v>
      </c>
      <c r="H8">
        <v>21</v>
      </c>
      <c r="I8">
        <v>18</v>
      </c>
      <c r="J8">
        <v>6</v>
      </c>
      <c r="K8">
        <v>3</v>
      </c>
      <c r="L8">
        <v>2</v>
      </c>
      <c r="M8">
        <v>0</v>
      </c>
      <c r="N8">
        <v>2</v>
      </c>
      <c r="O8">
        <v>1</v>
      </c>
      <c r="P8">
        <v>1</v>
      </c>
      <c r="Q8">
        <v>3</v>
      </c>
      <c r="R8">
        <v>0</v>
      </c>
      <c r="S8">
        <v>7</v>
      </c>
      <c r="T8">
        <v>4</v>
      </c>
      <c r="U8">
        <v>1</v>
      </c>
      <c r="V8">
        <v>1</v>
      </c>
      <c r="W8">
        <v>1</v>
      </c>
    </row>
    <row r="9" spans="1:24" x14ac:dyDescent="0.3">
      <c r="A9">
        <f>COUNTIF('Clubs-After Alignment'!D:D,'Club status data of 20210505'!E9)</f>
        <v>1</v>
      </c>
      <c r="B9">
        <v>35</v>
      </c>
      <c r="C9" t="s">
        <v>4</v>
      </c>
      <c r="D9">
        <v>2</v>
      </c>
      <c r="E9">
        <v>5523418</v>
      </c>
      <c r="F9" t="s">
        <v>13</v>
      </c>
      <c r="G9" t="s">
        <v>6</v>
      </c>
      <c r="H9">
        <v>10</v>
      </c>
      <c r="I9">
        <v>11</v>
      </c>
      <c r="J9">
        <v>6</v>
      </c>
      <c r="K9">
        <v>4</v>
      </c>
      <c r="L9">
        <v>2</v>
      </c>
      <c r="M9">
        <v>0</v>
      </c>
      <c r="N9">
        <v>1</v>
      </c>
      <c r="O9">
        <v>1</v>
      </c>
      <c r="P9">
        <v>0</v>
      </c>
      <c r="Q9">
        <v>4</v>
      </c>
      <c r="R9">
        <v>1</v>
      </c>
      <c r="S9">
        <v>4</v>
      </c>
      <c r="T9">
        <v>4</v>
      </c>
      <c r="U9">
        <v>1</v>
      </c>
      <c r="V9">
        <v>1</v>
      </c>
      <c r="W9">
        <v>1</v>
      </c>
    </row>
    <row r="10" spans="1:24" x14ac:dyDescent="0.3">
      <c r="A10">
        <f>COUNTIF('Clubs-After Alignment'!D:D,'Club status data of 20210505'!E10)</f>
        <v>1</v>
      </c>
      <c r="B10">
        <v>35</v>
      </c>
      <c r="C10" t="s">
        <v>4</v>
      </c>
      <c r="D10">
        <v>2</v>
      </c>
      <c r="E10">
        <v>5946436</v>
      </c>
      <c r="F10" t="s">
        <v>14</v>
      </c>
      <c r="G10" t="s">
        <v>6</v>
      </c>
      <c r="H10">
        <v>20</v>
      </c>
      <c r="I10">
        <v>17</v>
      </c>
      <c r="J10">
        <v>4</v>
      </c>
      <c r="K10">
        <v>0</v>
      </c>
      <c r="L10">
        <v>1</v>
      </c>
      <c r="M10">
        <v>0</v>
      </c>
      <c r="N10">
        <v>0</v>
      </c>
      <c r="O10">
        <v>1</v>
      </c>
      <c r="P10">
        <v>1</v>
      </c>
      <c r="Q10">
        <v>2</v>
      </c>
      <c r="R10">
        <v>0</v>
      </c>
      <c r="S10">
        <v>4</v>
      </c>
      <c r="T10">
        <v>4</v>
      </c>
      <c r="U10">
        <v>1</v>
      </c>
      <c r="V10">
        <v>1</v>
      </c>
      <c r="W10">
        <v>1</v>
      </c>
    </row>
    <row r="11" spans="1:24" x14ac:dyDescent="0.3">
      <c r="A11">
        <f>COUNTIF('Clubs-After Alignment'!D:D,'Club status data of 20210505'!E11)</f>
        <v>1</v>
      </c>
      <c r="B11">
        <v>35</v>
      </c>
      <c r="C11" t="s">
        <v>4</v>
      </c>
      <c r="D11">
        <v>2</v>
      </c>
      <c r="E11">
        <v>7023433</v>
      </c>
      <c r="F11" t="s">
        <v>15</v>
      </c>
      <c r="G11" t="s">
        <v>32</v>
      </c>
      <c r="H11">
        <v>12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1</v>
      </c>
      <c r="T11">
        <v>4</v>
      </c>
      <c r="U11">
        <v>0</v>
      </c>
      <c r="V11">
        <v>0</v>
      </c>
      <c r="W11">
        <v>1</v>
      </c>
    </row>
    <row r="12" spans="1:24" x14ac:dyDescent="0.3">
      <c r="A12">
        <f>COUNTIF('Clubs-After Alignment'!D:D,'Club status data of 20210505'!E12)</f>
        <v>1</v>
      </c>
      <c r="B12">
        <v>35</v>
      </c>
      <c r="C12" t="s">
        <v>4</v>
      </c>
      <c r="D12">
        <v>3</v>
      </c>
      <c r="E12">
        <v>5010</v>
      </c>
      <c r="F12" t="s">
        <v>16</v>
      </c>
      <c r="G12" t="s">
        <v>6</v>
      </c>
      <c r="H12">
        <v>8</v>
      </c>
      <c r="I12">
        <v>10</v>
      </c>
      <c r="J12">
        <v>3</v>
      </c>
      <c r="K12">
        <v>1</v>
      </c>
      <c r="L12">
        <v>0</v>
      </c>
      <c r="M12">
        <v>0</v>
      </c>
      <c r="N12">
        <v>2</v>
      </c>
      <c r="O12">
        <v>0</v>
      </c>
      <c r="P12">
        <v>0</v>
      </c>
      <c r="Q12">
        <v>3</v>
      </c>
      <c r="R12">
        <v>0</v>
      </c>
      <c r="S12">
        <v>7</v>
      </c>
      <c r="T12">
        <v>6</v>
      </c>
      <c r="U12">
        <v>1</v>
      </c>
      <c r="V12">
        <v>1</v>
      </c>
      <c r="W12">
        <v>1</v>
      </c>
    </row>
    <row r="13" spans="1:24" x14ac:dyDescent="0.3">
      <c r="A13">
        <f>COUNTIF('Clubs-After Alignment'!D:D,'Club status data of 20210505'!E13)</f>
        <v>1</v>
      </c>
      <c r="B13">
        <v>35</v>
      </c>
      <c r="C13" t="s">
        <v>4</v>
      </c>
      <c r="D13">
        <v>3</v>
      </c>
      <c r="E13">
        <v>1295732</v>
      </c>
      <c r="F13" t="s">
        <v>17</v>
      </c>
      <c r="G13" t="s">
        <v>6</v>
      </c>
      <c r="H13">
        <v>18</v>
      </c>
      <c r="I13">
        <v>15</v>
      </c>
      <c r="J13">
        <v>4</v>
      </c>
      <c r="K13">
        <v>2</v>
      </c>
      <c r="L13">
        <v>2</v>
      </c>
      <c r="M13">
        <v>0</v>
      </c>
      <c r="N13">
        <v>2</v>
      </c>
      <c r="O13">
        <v>0</v>
      </c>
      <c r="P13">
        <v>0</v>
      </c>
      <c r="Q13">
        <v>2</v>
      </c>
      <c r="R13">
        <v>0</v>
      </c>
      <c r="S13">
        <v>4</v>
      </c>
      <c r="T13">
        <v>6</v>
      </c>
      <c r="U13">
        <v>1</v>
      </c>
      <c r="V13">
        <v>1</v>
      </c>
      <c r="W13">
        <v>2</v>
      </c>
    </row>
    <row r="14" spans="1:24" x14ac:dyDescent="0.3">
      <c r="A14">
        <f>COUNTIF('Clubs-After Alignment'!D:D,'Club status data of 20210505'!E14)</f>
        <v>1</v>
      </c>
      <c r="B14">
        <v>35</v>
      </c>
      <c r="C14" t="s">
        <v>4</v>
      </c>
      <c r="D14">
        <v>3</v>
      </c>
      <c r="E14">
        <v>6703700</v>
      </c>
      <c r="F14" t="s">
        <v>18</v>
      </c>
      <c r="G14" t="s">
        <v>6</v>
      </c>
      <c r="H14">
        <v>13</v>
      </c>
      <c r="I14">
        <v>9</v>
      </c>
      <c r="J14">
        <v>2</v>
      </c>
      <c r="K14">
        <v>3</v>
      </c>
      <c r="L14">
        <v>1</v>
      </c>
      <c r="M14">
        <v>0</v>
      </c>
      <c r="N14">
        <v>1</v>
      </c>
      <c r="O14">
        <v>0</v>
      </c>
      <c r="P14">
        <v>0</v>
      </c>
      <c r="Q14">
        <v>1</v>
      </c>
      <c r="R14">
        <v>0</v>
      </c>
      <c r="S14">
        <v>5</v>
      </c>
      <c r="T14">
        <v>4</v>
      </c>
      <c r="U14">
        <v>1</v>
      </c>
      <c r="V14">
        <v>1</v>
      </c>
      <c r="W14">
        <v>1</v>
      </c>
    </row>
    <row r="15" spans="1:24" x14ac:dyDescent="0.3">
      <c r="A15">
        <f>COUNTIF('Clubs-After Alignment'!D:D,'Club status data of 20210505'!E15)</f>
        <v>1</v>
      </c>
      <c r="B15">
        <v>35</v>
      </c>
      <c r="C15" t="s">
        <v>4</v>
      </c>
      <c r="D15">
        <v>3</v>
      </c>
      <c r="E15">
        <v>7021504</v>
      </c>
      <c r="F15" t="s">
        <v>19</v>
      </c>
      <c r="G15" t="s">
        <v>6</v>
      </c>
      <c r="H15">
        <v>13</v>
      </c>
      <c r="I15">
        <v>15</v>
      </c>
      <c r="J15">
        <v>2</v>
      </c>
      <c r="K15">
        <v>2</v>
      </c>
      <c r="L15">
        <v>1</v>
      </c>
      <c r="M15">
        <v>0</v>
      </c>
      <c r="N15">
        <v>0</v>
      </c>
      <c r="O15">
        <v>0</v>
      </c>
      <c r="P15">
        <v>0</v>
      </c>
      <c r="Q15">
        <v>4</v>
      </c>
      <c r="R15">
        <v>1</v>
      </c>
      <c r="S15">
        <v>4</v>
      </c>
      <c r="T15">
        <v>2</v>
      </c>
      <c r="U15">
        <v>1</v>
      </c>
      <c r="V15">
        <v>1</v>
      </c>
      <c r="W15">
        <v>1</v>
      </c>
    </row>
    <row r="16" spans="1:24" x14ac:dyDescent="0.3">
      <c r="A16">
        <f>COUNTIF('Clubs-After Alignment'!D:D,'Club status data of 20210505'!E16)</f>
        <v>1</v>
      </c>
      <c r="B16">
        <v>35</v>
      </c>
      <c r="C16" t="s">
        <v>20</v>
      </c>
      <c r="D16">
        <v>1</v>
      </c>
      <c r="E16">
        <v>7833</v>
      </c>
      <c r="F16" t="s">
        <v>21</v>
      </c>
      <c r="G16" t="s">
        <v>6</v>
      </c>
      <c r="H16">
        <v>22</v>
      </c>
      <c r="I16">
        <v>18</v>
      </c>
      <c r="J16">
        <v>6</v>
      </c>
      <c r="K16">
        <v>4</v>
      </c>
      <c r="L16">
        <v>0</v>
      </c>
      <c r="M16">
        <v>0</v>
      </c>
      <c r="N16">
        <v>2</v>
      </c>
      <c r="O16">
        <v>1</v>
      </c>
      <c r="P16">
        <v>2</v>
      </c>
      <c r="Q16">
        <v>4</v>
      </c>
      <c r="R16">
        <v>1</v>
      </c>
      <c r="S16">
        <v>4</v>
      </c>
      <c r="T16">
        <v>3</v>
      </c>
      <c r="U16">
        <v>1</v>
      </c>
      <c r="V16">
        <v>1</v>
      </c>
      <c r="W16">
        <v>1</v>
      </c>
    </row>
    <row r="17" spans="1:23" x14ac:dyDescent="0.3">
      <c r="A17">
        <f>COUNTIF('Clubs-After Alignment'!D:D,'Club status data of 20210505'!E17)</f>
        <v>1</v>
      </c>
      <c r="B17">
        <v>35</v>
      </c>
      <c r="C17" t="s">
        <v>20</v>
      </c>
      <c r="D17">
        <v>1</v>
      </c>
      <c r="E17">
        <v>1227778</v>
      </c>
      <c r="F17" t="s">
        <v>22</v>
      </c>
      <c r="G17" t="s">
        <v>6</v>
      </c>
      <c r="H17">
        <v>20</v>
      </c>
      <c r="I17">
        <v>17</v>
      </c>
      <c r="J17">
        <v>6</v>
      </c>
      <c r="K17">
        <v>3</v>
      </c>
      <c r="L17">
        <v>2</v>
      </c>
      <c r="M17">
        <v>0</v>
      </c>
      <c r="N17">
        <v>2</v>
      </c>
      <c r="O17">
        <v>1</v>
      </c>
      <c r="P17">
        <v>1</v>
      </c>
      <c r="Q17">
        <v>2</v>
      </c>
      <c r="R17">
        <v>0</v>
      </c>
      <c r="S17">
        <v>5</v>
      </c>
      <c r="T17">
        <v>5</v>
      </c>
      <c r="U17">
        <v>1</v>
      </c>
      <c r="V17">
        <v>1</v>
      </c>
      <c r="W17">
        <v>1</v>
      </c>
    </row>
    <row r="18" spans="1:23" x14ac:dyDescent="0.3">
      <c r="A18">
        <f>COUNTIF('Clubs-After Alignment'!D:D,'Club status data of 20210505'!E18)</f>
        <v>1</v>
      </c>
      <c r="B18">
        <v>35</v>
      </c>
      <c r="C18" t="s">
        <v>20</v>
      </c>
      <c r="D18">
        <v>1</v>
      </c>
      <c r="E18">
        <v>3977462</v>
      </c>
      <c r="F18" t="s">
        <v>23</v>
      </c>
      <c r="G18" t="s">
        <v>52</v>
      </c>
      <c r="H18">
        <v>10</v>
      </c>
      <c r="I18">
        <v>6</v>
      </c>
      <c r="J18">
        <v>3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7</v>
      </c>
      <c r="T18">
        <v>4</v>
      </c>
      <c r="U18">
        <v>1</v>
      </c>
      <c r="V18">
        <v>0</v>
      </c>
      <c r="W18">
        <v>1</v>
      </c>
    </row>
    <row r="19" spans="1:23" x14ac:dyDescent="0.3">
      <c r="A19">
        <f>COUNTIF('Clubs-After Alignment'!D:D,'Club status data of 20210505'!E19)</f>
        <v>1</v>
      </c>
      <c r="B19">
        <v>35</v>
      </c>
      <c r="C19" t="s">
        <v>20</v>
      </c>
      <c r="D19">
        <v>1</v>
      </c>
      <c r="E19">
        <v>6662264</v>
      </c>
      <c r="F19" t="s">
        <v>24</v>
      </c>
      <c r="G19" t="s">
        <v>6</v>
      </c>
      <c r="H19">
        <v>15</v>
      </c>
      <c r="I19">
        <v>16</v>
      </c>
      <c r="J19">
        <v>4</v>
      </c>
      <c r="K19">
        <v>3</v>
      </c>
      <c r="L19">
        <v>1</v>
      </c>
      <c r="M19">
        <v>0</v>
      </c>
      <c r="N19">
        <v>0</v>
      </c>
      <c r="O19">
        <v>1</v>
      </c>
      <c r="P19">
        <v>0</v>
      </c>
      <c r="Q19">
        <v>4</v>
      </c>
      <c r="R19">
        <v>2</v>
      </c>
      <c r="S19">
        <v>4</v>
      </c>
      <c r="T19">
        <v>5</v>
      </c>
      <c r="U19">
        <v>1</v>
      </c>
      <c r="V19">
        <v>1</v>
      </c>
      <c r="W19">
        <v>1</v>
      </c>
    </row>
    <row r="20" spans="1:23" x14ac:dyDescent="0.3">
      <c r="A20">
        <f>COUNTIF('Clubs-After Alignment'!D:D,'Club status data of 20210505'!E20)</f>
        <v>1</v>
      </c>
      <c r="B20">
        <v>35</v>
      </c>
      <c r="C20" t="s">
        <v>20</v>
      </c>
      <c r="D20">
        <v>2</v>
      </c>
      <c r="E20">
        <v>1173</v>
      </c>
      <c r="F20" t="s">
        <v>25</v>
      </c>
      <c r="G20" t="s">
        <v>6</v>
      </c>
      <c r="H20">
        <v>20</v>
      </c>
      <c r="I20">
        <v>17</v>
      </c>
      <c r="J20">
        <v>7</v>
      </c>
      <c r="K20">
        <v>1</v>
      </c>
      <c r="L20">
        <v>2</v>
      </c>
      <c r="M20">
        <v>0</v>
      </c>
      <c r="N20">
        <v>2</v>
      </c>
      <c r="O20">
        <v>1</v>
      </c>
      <c r="P20">
        <v>2</v>
      </c>
      <c r="Q20">
        <v>4</v>
      </c>
      <c r="R20">
        <v>1</v>
      </c>
      <c r="S20">
        <v>7</v>
      </c>
      <c r="T20">
        <v>5</v>
      </c>
      <c r="U20">
        <v>1</v>
      </c>
      <c r="V20">
        <v>1</v>
      </c>
      <c r="W20">
        <v>1</v>
      </c>
    </row>
    <row r="21" spans="1:23" x14ac:dyDescent="0.3">
      <c r="A21">
        <f>COUNTIF('Clubs-After Alignment'!D:D,'Club status data of 20210505'!E21)</f>
        <v>1</v>
      </c>
      <c r="B21">
        <v>35</v>
      </c>
      <c r="C21" t="s">
        <v>20</v>
      </c>
      <c r="D21">
        <v>2</v>
      </c>
      <c r="E21">
        <v>5611915</v>
      </c>
      <c r="F21" t="s">
        <v>26</v>
      </c>
      <c r="G21" t="s">
        <v>6</v>
      </c>
      <c r="H21">
        <v>23</v>
      </c>
      <c r="I21">
        <v>17</v>
      </c>
      <c r="J21">
        <v>7</v>
      </c>
      <c r="K21">
        <v>4</v>
      </c>
      <c r="L21">
        <v>2</v>
      </c>
      <c r="M21">
        <v>0</v>
      </c>
      <c r="N21">
        <v>2</v>
      </c>
      <c r="O21">
        <v>1</v>
      </c>
      <c r="P21">
        <v>1</v>
      </c>
      <c r="Q21">
        <v>3</v>
      </c>
      <c r="R21">
        <v>0</v>
      </c>
      <c r="S21">
        <v>4</v>
      </c>
      <c r="T21">
        <v>7</v>
      </c>
      <c r="U21">
        <v>1</v>
      </c>
      <c r="V21">
        <v>1</v>
      </c>
      <c r="W21">
        <v>1</v>
      </c>
    </row>
    <row r="22" spans="1:23" x14ac:dyDescent="0.3">
      <c r="A22">
        <f>COUNTIF('Clubs-After Alignment'!D:D,'Club status data of 20210505'!E22)</f>
        <v>1</v>
      </c>
      <c r="B22">
        <v>35</v>
      </c>
      <c r="C22" t="s">
        <v>20</v>
      </c>
      <c r="D22">
        <v>2</v>
      </c>
      <c r="E22">
        <v>6845258</v>
      </c>
      <c r="F22" t="s">
        <v>27</v>
      </c>
      <c r="G22" t="s">
        <v>6</v>
      </c>
      <c r="H22">
        <v>8</v>
      </c>
      <c r="I22">
        <v>10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</row>
    <row r="23" spans="1:23" x14ac:dyDescent="0.3">
      <c r="A23">
        <f>COUNTIF('Clubs-After Alignment'!D:D,'Club status data of 20210505'!E23)</f>
        <v>1</v>
      </c>
      <c r="B23">
        <v>35</v>
      </c>
      <c r="C23" t="s">
        <v>20</v>
      </c>
      <c r="D23">
        <v>2</v>
      </c>
      <c r="E23">
        <v>7571849</v>
      </c>
      <c r="F23" t="s">
        <v>28</v>
      </c>
      <c r="G23" t="s">
        <v>6</v>
      </c>
      <c r="H23">
        <v>30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x14ac:dyDescent="0.3">
      <c r="A24">
        <f>COUNTIF('Clubs-After Alignment'!D:D,'Club status data of 20210505'!E24)</f>
        <v>1</v>
      </c>
      <c r="B24">
        <v>35</v>
      </c>
      <c r="C24" t="s">
        <v>20</v>
      </c>
      <c r="D24">
        <v>3</v>
      </c>
      <c r="E24">
        <v>834</v>
      </c>
      <c r="F24" t="s">
        <v>29</v>
      </c>
      <c r="G24" t="s">
        <v>6</v>
      </c>
      <c r="H24">
        <v>10</v>
      </c>
      <c r="I24">
        <v>9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  <c r="V24">
        <v>1</v>
      </c>
      <c r="W24">
        <v>1</v>
      </c>
    </row>
    <row r="25" spans="1:23" x14ac:dyDescent="0.3">
      <c r="A25">
        <f>COUNTIF('Clubs-After Alignment'!D:D,'Club status data of 20210505'!E25)</f>
        <v>1</v>
      </c>
      <c r="B25">
        <v>35</v>
      </c>
      <c r="C25" t="s">
        <v>20</v>
      </c>
      <c r="D25">
        <v>3</v>
      </c>
      <c r="E25">
        <v>4425917</v>
      </c>
      <c r="F25" t="s">
        <v>30</v>
      </c>
      <c r="G25" t="s">
        <v>32</v>
      </c>
      <c r="H25">
        <v>15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</row>
    <row r="26" spans="1:23" x14ac:dyDescent="0.3">
      <c r="A26">
        <f>COUNTIF('Clubs-After Alignment'!D:D,'Club status data of 20210505'!E26)</f>
        <v>1</v>
      </c>
      <c r="B26">
        <v>35</v>
      </c>
      <c r="C26" t="s">
        <v>20</v>
      </c>
      <c r="D26">
        <v>3</v>
      </c>
      <c r="E26">
        <v>4685198</v>
      </c>
      <c r="F26" t="s">
        <v>31</v>
      </c>
      <c r="G26" t="s">
        <v>71</v>
      </c>
      <c r="H26">
        <v>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3">
      <c r="A27">
        <f>COUNTIF('Clubs-After Alignment'!D:D,'Club status data of 20210505'!E27)</f>
        <v>1</v>
      </c>
      <c r="B27">
        <v>35</v>
      </c>
      <c r="C27" t="s">
        <v>20</v>
      </c>
      <c r="D27">
        <v>3</v>
      </c>
      <c r="E27">
        <v>6666287</v>
      </c>
      <c r="F27" t="s">
        <v>33</v>
      </c>
      <c r="G27" t="s">
        <v>52</v>
      </c>
      <c r="H27">
        <v>9</v>
      </c>
      <c r="I27">
        <v>7</v>
      </c>
      <c r="J27">
        <v>2</v>
      </c>
      <c r="K27">
        <v>2</v>
      </c>
      <c r="L27">
        <v>1</v>
      </c>
      <c r="M27">
        <v>0</v>
      </c>
      <c r="N27">
        <v>1</v>
      </c>
      <c r="O27">
        <v>1</v>
      </c>
      <c r="P27">
        <v>0</v>
      </c>
      <c r="Q27">
        <v>2</v>
      </c>
      <c r="R27">
        <v>0</v>
      </c>
      <c r="S27">
        <v>5</v>
      </c>
      <c r="T27">
        <v>6</v>
      </c>
      <c r="U27">
        <v>0</v>
      </c>
      <c r="V27">
        <v>0</v>
      </c>
      <c r="W27">
        <v>1</v>
      </c>
    </row>
    <row r="28" spans="1:23" x14ac:dyDescent="0.3">
      <c r="A28">
        <f>COUNTIF('Clubs-After Alignment'!D:D,'Club status data of 20210505'!E28)</f>
        <v>1</v>
      </c>
      <c r="B28">
        <v>35</v>
      </c>
      <c r="C28" t="s">
        <v>20</v>
      </c>
      <c r="D28">
        <v>4</v>
      </c>
      <c r="E28">
        <v>4046</v>
      </c>
      <c r="F28" t="s">
        <v>34</v>
      </c>
      <c r="G28" t="s">
        <v>6</v>
      </c>
      <c r="H28">
        <v>9</v>
      </c>
      <c r="I28">
        <v>9</v>
      </c>
      <c r="J28">
        <v>3</v>
      </c>
      <c r="K28">
        <v>0</v>
      </c>
      <c r="L28">
        <v>0</v>
      </c>
      <c r="M28">
        <v>0</v>
      </c>
      <c r="N28">
        <v>1</v>
      </c>
      <c r="O28">
        <v>1</v>
      </c>
      <c r="P28">
        <v>0</v>
      </c>
      <c r="Q28">
        <v>1</v>
      </c>
      <c r="R28">
        <v>0</v>
      </c>
      <c r="S28">
        <v>6</v>
      </c>
      <c r="T28">
        <v>7</v>
      </c>
      <c r="U28">
        <v>1</v>
      </c>
      <c r="V28">
        <v>1</v>
      </c>
      <c r="W28">
        <v>1</v>
      </c>
    </row>
    <row r="29" spans="1:23" x14ac:dyDescent="0.3">
      <c r="A29">
        <f>COUNTIF('Clubs-After Alignment'!D:D,'Club status data of 20210505'!E29)</f>
        <v>1</v>
      </c>
      <c r="B29">
        <v>35</v>
      </c>
      <c r="C29" t="s">
        <v>20</v>
      </c>
      <c r="D29">
        <v>4</v>
      </c>
      <c r="E29">
        <v>879726</v>
      </c>
      <c r="F29" t="s">
        <v>35</v>
      </c>
      <c r="G29" t="s">
        <v>6</v>
      </c>
      <c r="H29">
        <v>12</v>
      </c>
      <c r="I29">
        <v>10</v>
      </c>
      <c r="J29">
        <v>1</v>
      </c>
      <c r="K29">
        <v>2</v>
      </c>
      <c r="L29">
        <v>1</v>
      </c>
      <c r="M29">
        <v>0</v>
      </c>
      <c r="N29">
        <v>1</v>
      </c>
      <c r="O29">
        <v>0</v>
      </c>
      <c r="P29">
        <v>0</v>
      </c>
      <c r="Q29">
        <v>1</v>
      </c>
      <c r="R29">
        <v>0</v>
      </c>
      <c r="S29">
        <v>3</v>
      </c>
      <c r="T29">
        <v>5</v>
      </c>
      <c r="U29">
        <v>1</v>
      </c>
      <c r="V29">
        <v>1</v>
      </c>
      <c r="W29">
        <v>1</v>
      </c>
    </row>
    <row r="30" spans="1:23" x14ac:dyDescent="0.3">
      <c r="A30">
        <f>COUNTIF('Clubs-After Alignment'!D:D,'Club status data of 20210505'!E30)</f>
        <v>1</v>
      </c>
      <c r="B30">
        <v>35</v>
      </c>
      <c r="C30" t="s">
        <v>20</v>
      </c>
      <c r="D30">
        <v>4</v>
      </c>
      <c r="E30">
        <v>1529586</v>
      </c>
      <c r="F30" t="s">
        <v>36</v>
      </c>
      <c r="G30" t="s">
        <v>6</v>
      </c>
      <c r="H30">
        <v>20</v>
      </c>
      <c r="I30">
        <v>11</v>
      </c>
      <c r="J30">
        <v>1</v>
      </c>
      <c r="K30">
        <v>2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5</v>
      </c>
      <c r="T30">
        <v>0</v>
      </c>
      <c r="U30">
        <v>1</v>
      </c>
      <c r="V30">
        <v>1</v>
      </c>
      <c r="W30">
        <v>1</v>
      </c>
    </row>
    <row r="31" spans="1:23" x14ac:dyDescent="0.3">
      <c r="A31">
        <f>COUNTIF('Clubs-After Alignment'!D:D,'Club status data of 20210505'!E31)</f>
        <v>1</v>
      </c>
      <c r="B31">
        <v>35</v>
      </c>
      <c r="C31" t="s">
        <v>20</v>
      </c>
      <c r="D31">
        <v>4</v>
      </c>
      <c r="E31">
        <v>7429611</v>
      </c>
      <c r="F31" t="s">
        <v>37</v>
      </c>
      <c r="G31" t="s">
        <v>32</v>
      </c>
      <c r="H31">
        <v>16</v>
      </c>
      <c r="I31">
        <v>0</v>
      </c>
      <c r="J31">
        <v>0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5</v>
      </c>
      <c r="T31">
        <v>0</v>
      </c>
      <c r="U31">
        <v>0</v>
      </c>
      <c r="V31">
        <v>0</v>
      </c>
      <c r="W31">
        <v>0</v>
      </c>
    </row>
    <row r="32" spans="1:23" x14ac:dyDescent="0.3">
      <c r="A32">
        <f>COUNTIF('Clubs-After Alignment'!D:D,'Club status data of 20210505'!E32)</f>
        <v>1</v>
      </c>
      <c r="B32">
        <v>35</v>
      </c>
      <c r="C32" t="s">
        <v>38</v>
      </c>
      <c r="D32">
        <v>1</v>
      </c>
      <c r="E32">
        <v>1457</v>
      </c>
      <c r="F32" t="s">
        <v>39</v>
      </c>
      <c r="G32" t="s">
        <v>52</v>
      </c>
      <c r="H32">
        <v>10</v>
      </c>
      <c r="I32">
        <v>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</row>
    <row r="33" spans="1:24" x14ac:dyDescent="0.3">
      <c r="A33">
        <f>COUNTIF('Clubs-After Alignment'!D:D,'Club status data of 20210505'!E33)</f>
        <v>1</v>
      </c>
      <c r="B33">
        <v>35</v>
      </c>
      <c r="C33" t="s">
        <v>38</v>
      </c>
      <c r="D33">
        <v>1</v>
      </c>
      <c r="E33">
        <v>2023</v>
      </c>
      <c r="F33" t="s">
        <v>40</v>
      </c>
      <c r="G33" t="s">
        <v>6</v>
      </c>
      <c r="H33">
        <v>15</v>
      </c>
      <c r="I33">
        <v>14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</v>
      </c>
      <c r="R33">
        <v>0</v>
      </c>
      <c r="S33">
        <v>7</v>
      </c>
      <c r="T33">
        <v>1</v>
      </c>
      <c r="U33">
        <v>1</v>
      </c>
      <c r="V33">
        <v>1</v>
      </c>
      <c r="W33">
        <v>1</v>
      </c>
    </row>
    <row r="34" spans="1:24" x14ac:dyDescent="0.3">
      <c r="A34">
        <f>COUNTIF('Clubs-After Alignment'!D:D,'Club status data of 20210505'!E34)</f>
        <v>1</v>
      </c>
      <c r="B34">
        <v>35</v>
      </c>
      <c r="C34" t="s">
        <v>38</v>
      </c>
      <c r="D34">
        <v>1</v>
      </c>
      <c r="E34">
        <v>4940</v>
      </c>
      <c r="F34" t="s">
        <v>41</v>
      </c>
      <c r="G34" t="s">
        <v>52</v>
      </c>
      <c r="H34">
        <v>11</v>
      </c>
      <c r="I34">
        <v>6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2</v>
      </c>
      <c r="T34">
        <v>2</v>
      </c>
      <c r="U34">
        <v>0</v>
      </c>
      <c r="V34">
        <v>0</v>
      </c>
      <c r="W34">
        <v>1</v>
      </c>
    </row>
    <row r="35" spans="1:24" x14ac:dyDescent="0.3">
      <c r="A35">
        <f>COUNTIF('Clubs-After Alignment'!D:D,'Club status data of 20210505'!E35)</f>
        <v>1</v>
      </c>
      <c r="B35">
        <v>35</v>
      </c>
      <c r="C35" t="s">
        <v>38</v>
      </c>
      <c r="D35">
        <v>1</v>
      </c>
      <c r="E35">
        <v>9769</v>
      </c>
      <c r="F35" t="s">
        <v>42</v>
      </c>
      <c r="G35" t="s">
        <v>52</v>
      </c>
      <c r="H35">
        <v>11</v>
      </c>
      <c r="I35">
        <v>7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3</v>
      </c>
      <c r="R35">
        <v>0</v>
      </c>
      <c r="S35">
        <v>0</v>
      </c>
      <c r="T35">
        <v>1</v>
      </c>
      <c r="U35">
        <v>1</v>
      </c>
      <c r="V35">
        <v>0</v>
      </c>
      <c r="W35">
        <v>1</v>
      </c>
    </row>
    <row r="36" spans="1:24" x14ac:dyDescent="0.3">
      <c r="A36">
        <f>COUNTIF('Clubs-After Alignment'!D:D,'Club status data of 20210505'!E36)</f>
        <v>1</v>
      </c>
      <c r="B36">
        <v>35</v>
      </c>
      <c r="C36" t="s">
        <v>38</v>
      </c>
      <c r="D36">
        <v>1</v>
      </c>
      <c r="E36">
        <v>921878</v>
      </c>
      <c r="F36" t="s">
        <v>43</v>
      </c>
      <c r="G36" t="s">
        <v>32</v>
      </c>
      <c r="H36">
        <v>11</v>
      </c>
      <c r="I36">
        <v>0</v>
      </c>
      <c r="J36">
        <v>1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2</v>
      </c>
      <c r="R36">
        <v>0</v>
      </c>
      <c r="S36">
        <v>0</v>
      </c>
      <c r="T36">
        <v>0</v>
      </c>
      <c r="U36">
        <v>1</v>
      </c>
      <c r="V36">
        <v>0</v>
      </c>
      <c r="W36">
        <v>1</v>
      </c>
    </row>
    <row r="37" spans="1:24" x14ac:dyDescent="0.3">
      <c r="A37">
        <f>COUNTIF('Clubs-After Alignment'!D:D,'Club status data of 20210505'!E37)</f>
        <v>1</v>
      </c>
      <c r="B37">
        <v>35</v>
      </c>
      <c r="C37" t="s">
        <v>38</v>
      </c>
      <c r="D37">
        <v>1</v>
      </c>
      <c r="E37">
        <v>3950852</v>
      </c>
      <c r="F37" t="s">
        <v>44</v>
      </c>
      <c r="G37" t="s">
        <v>71</v>
      </c>
      <c r="H37">
        <v>15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4" x14ac:dyDescent="0.3">
      <c r="A38">
        <f>COUNTIF('Clubs-After Alignment'!D:D,'Club status data of 20210505'!E38)</f>
        <v>1</v>
      </c>
      <c r="B38">
        <v>35</v>
      </c>
      <c r="C38" t="s">
        <v>38</v>
      </c>
      <c r="D38">
        <v>2</v>
      </c>
      <c r="E38">
        <v>1159</v>
      </c>
      <c r="F38" t="s">
        <v>45</v>
      </c>
      <c r="G38" t="s">
        <v>6</v>
      </c>
      <c r="H38">
        <v>21</v>
      </c>
      <c r="I38">
        <v>11</v>
      </c>
      <c r="J38">
        <v>2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4</v>
      </c>
      <c r="R38">
        <v>0</v>
      </c>
      <c r="S38">
        <v>5</v>
      </c>
      <c r="T38">
        <v>2</v>
      </c>
      <c r="U38">
        <v>1</v>
      </c>
      <c r="V38">
        <v>1</v>
      </c>
      <c r="W38">
        <v>1</v>
      </c>
    </row>
    <row r="39" spans="1:24" x14ac:dyDescent="0.3">
      <c r="A39">
        <f>COUNTIF('Clubs-After Alignment'!D:D,'Club status data of 20210505'!E39)</f>
        <v>1</v>
      </c>
      <c r="B39">
        <v>35</v>
      </c>
      <c r="C39" t="s">
        <v>38</v>
      </c>
      <c r="D39">
        <v>2</v>
      </c>
      <c r="E39">
        <v>1366</v>
      </c>
      <c r="F39" t="s">
        <v>46</v>
      </c>
      <c r="G39" t="s">
        <v>6</v>
      </c>
      <c r="H39">
        <v>23</v>
      </c>
      <c r="I39">
        <v>22</v>
      </c>
      <c r="J39">
        <v>9</v>
      </c>
      <c r="K39">
        <v>6</v>
      </c>
      <c r="L39">
        <v>2</v>
      </c>
      <c r="M39">
        <v>0</v>
      </c>
      <c r="N39">
        <v>4</v>
      </c>
      <c r="O39">
        <v>1</v>
      </c>
      <c r="P39">
        <v>3</v>
      </c>
      <c r="Q39">
        <v>4</v>
      </c>
      <c r="R39">
        <v>4</v>
      </c>
      <c r="S39">
        <v>5</v>
      </c>
      <c r="T39">
        <v>5</v>
      </c>
      <c r="U39">
        <v>1</v>
      </c>
      <c r="V39">
        <v>1</v>
      </c>
      <c r="W39">
        <v>1</v>
      </c>
      <c r="X39" t="s">
        <v>226</v>
      </c>
    </row>
    <row r="40" spans="1:24" x14ac:dyDescent="0.3">
      <c r="A40">
        <f>COUNTIF('Clubs-After Alignment'!D:D,'Club status data of 20210505'!E40)</f>
        <v>1</v>
      </c>
      <c r="B40">
        <v>35</v>
      </c>
      <c r="C40" t="s">
        <v>38</v>
      </c>
      <c r="D40">
        <v>2</v>
      </c>
      <c r="E40">
        <v>3390</v>
      </c>
      <c r="F40" t="s">
        <v>47</v>
      </c>
      <c r="G40" t="s">
        <v>6</v>
      </c>
      <c r="H40">
        <v>25</v>
      </c>
      <c r="I40">
        <v>17</v>
      </c>
      <c r="J40">
        <v>4</v>
      </c>
      <c r="K40">
        <v>2</v>
      </c>
      <c r="L40">
        <v>2</v>
      </c>
      <c r="M40">
        <v>1</v>
      </c>
      <c r="N40">
        <v>1</v>
      </c>
      <c r="O40">
        <v>1</v>
      </c>
      <c r="P40">
        <v>1</v>
      </c>
      <c r="Q40">
        <v>3</v>
      </c>
      <c r="R40">
        <v>0</v>
      </c>
      <c r="S40">
        <v>6</v>
      </c>
      <c r="T40">
        <v>6</v>
      </c>
      <c r="U40">
        <v>1</v>
      </c>
      <c r="V40">
        <v>1</v>
      </c>
      <c r="W40">
        <v>0</v>
      </c>
    </row>
    <row r="41" spans="1:24" x14ac:dyDescent="0.3">
      <c r="A41">
        <f>COUNTIF('Clubs-After Alignment'!D:D,'Club status data of 20210505'!E41)</f>
        <v>1</v>
      </c>
      <c r="B41">
        <v>35</v>
      </c>
      <c r="C41" t="s">
        <v>38</v>
      </c>
      <c r="D41">
        <v>2</v>
      </c>
      <c r="E41">
        <v>2925829</v>
      </c>
      <c r="F41" t="s">
        <v>48</v>
      </c>
      <c r="G41" t="s">
        <v>6</v>
      </c>
      <c r="H41">
        <v>13</v>
      </c>
      <c r="I41">
        <v>12</v>
      </c>
      <c r="J41">
        <v>3</v>
      </c>
      <c r="K41">
        <v>2</v>
      </c>
      <c r="L41">
        <v>2</v>
      </c>
      <c r="M41">
        <v>0</v>
      </c>
      <c r="N41">
        <v>0</v>
      </c>
      <c r="O41">
        <v>1</v>
      </c>
      <c r="P41">
        <v>0</v>
      </c>
      <c r="Q41">
        <v>2</v>
      </c>
      <c r="R41">
        <v>0</v>
      </c>
      <c r="S41">
        <v>4</v>
      </c>
      <c r="T41">
        <v>1</v>
      </c>
      <c r="U41">
        <v>1</v>
      </c>
      <c r="V41">
        <v>1</v>
      </c>
      <c r="W41">
        <v>1</v>
      </c>
    </row>
    <row r="42" spans="1:24" x14ac:dyDescent="0.3">
      <c r="A42">
        <f>COUNTIF('Clubs-After Alignment'!D:D,'Club status data of 20210505'!E42)</f>
        <v>1</v>
      </c>
      <c r="B42">
        <v>35</v>
      </c>
      <c r="C42" t="s">
        <v>38</v>
      </c>
      <c r="D42">
        <v>3</v>
      </c>
      <c r="E42">
        <v>2953</v>
      </c>
      <c r="F42" t="s">
        <v>49</v>
      </c>
      <c r="G42" t="s">
        <v>6</v>
      </c>
      <c r="H42">
        <v>8</v>
      </c>
      <c r="I42">
        <v>10</v>
      </c>
      <c r="J42">
        <v>4</v>
      </c>
      <c r="K42">
        <v>3</v>
      </c>
      <c r="L42">
        <v>1</v>
      </c>
      <c r="M42">
        <v>0</v>
      </c>
      <c r="N42">
        <v>2</v>
      </c>
      <c r="O42">
        <v>0</v>
      </c>
      <c r="P42">
        <v>0</v>
      </c>
      <c r="Q42">
        <v>4</v>
      </c>
      <c r="R42">
        <v>1</v>
      </c>
      <c r="S42">
        <v>7</v>
      </c>
      <c r="T42">
        <v>6</v>
      </c>
      <c r="U42">
        <v>0</v>
      </c>
      <c r="V42">
        <v>1</v>
      </c>
      <c r="W42">
        <v>1</v>
      </c>
    </row>
    <row r="43" spans="1:24" x14ac:dyDescent="0.3">
      <c r="A43">
        <f>COUNTIF('Clubs-After Alignment'!D:D,'Club status data of 20210505'!E43)</f>
        <v>1</v>
      </c>
      <c r="B43">
        <v>35</v>
      </c>
      <c r="C43" t="s">
        <v>38</v>
      </c>
      <c r="D43">
        <v>3</v>
      </c>
      <c r="E43">
        <v>1521807</v>
      </c>
      <c r="F43" t="s">
        <v>50</v>
      </c>
      <c r="G43" t="s">
        <v>52</v>
      </c>
      <c r="H43">
        <v>9</v>
      </c>
      <c r="I43">
        <v>5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4</v>
      </c>
      <c r="T43">
        <v>1</v>
      </c>
      <c r="U43">
        <v>0</v>
      </c>
      <c r="V43">
        <v>0</v>
      </c>
      <c r="W43">
        <v>1</v>
      </c>
    </row>
    <row r="44" spans="1:24" x14ac:dyDescent="0.3">
      <c r="A44">
        <f>COUNTIF('Clubs-After Alignment'!D:D,'Club status data of 20210505'!E44)</f>
        <v>1</v>
      </c>
      <c r="B44">
        <v>35</v>
      </c>
      <c r="C44" t="s">
        <v>38</v>
      </c>
      <c r="D44">
        <v>3</v>
      </c>
      <c r="E44">
        <v>7112741</v>
      </c>
      <c r="F44" t="s">
        <v>51</v>
      </c>
      <c r="G44" t="s">
        <v>71</v>
      </c>
      <c r="H44">
        <v>7</v>
      </c>
      <c r="I44">
        <v>7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2</v>
      </c>
      <c r="T44">
        <v>1</v>
      </c>
      <c r="U44">
        <v>0</v>
      </c>
      <c r="V44">
        <v>0</v>
      </c>
      <c r="W44">
        <v>1</v>
      </c>
    </row>
    <row r="45" spans="1:24" x14ac:dyDescent="0.3">
      <c r="A45">
        <f>COUNTIF('Clubs-After Alignment'!D:D,'Club status data of 20210505'!E45)</f>
        <v>1</v>
      </c>
      <c r="B45">
        <v>35</v>
      </c>
      <c r="C45" t="s">
        <v>38</v>
      </c>
      <c r="D45">
        <v>3</v>
      </c>
      <c r="E45">
        <v>7455447</v>
      </c>
      <c r="F45" t="s">
        <v>53</v>
      </c>
      <c r="G45" t="s">
        <v>32</v>
      </c>
      <c r="H45">
        <v>17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4" x14ac:dyDescent="0.3">
      <c r="A46">
        <f>COUNTIF('Clubs-After Alignment'!D:D,'Club status data of 20210505'!E46)</f>
        <v>1</v>
      </c>
      <c r="B46">
        <v>35</v>
      </c>
      <c r="C46" t="s">
        <v>38</v>
      </c>
      <c r="D46">
        <v>4</v>
      </c>
      <c r="E46">
        <v>1983</v>
      </c>
      <c r="F46" t="s">
        <v>54</v>
      </c>
      <c r="G46" t="s">
        <v>6</v>
      </c>
      <c r="H46">
        <v>9</v>
      </c>
      <c r="I46">
        <v>9</v>
      </c>
      <c r="J46">
        <v>2</v>
      </c>
      <c r="K46">
        <v>0</v>
      </c>
      <c r="L46">
        <v>0</v>
      </c>
      <c r="M46">
        <v>0</v>
      </c>
      <c r="N46">
        <v>1</v>
      </c>
      <c r="O46">
        <v>1</v>
      </c>
      <c r="P46">
        <v>0</v>
      </c>
      <c r="Q46">
        <v>3</v>
      </c>
      <c r="R46">
        <v>0</v>
      </c>
      <c r="S46">
        <v>5</v>
      </c>
      <c r="T46">
        <v>3</v>
      </c>
      <c r="U46">
        <v>1</v>
      </c>
      <c r="V46">
        <v>1</v>
      </c>
      <c r="W46">
        <v>1</v>
      </c>
    </row>
    <row r="47" spans="1:24" x14ac:dyDescent="0.3">
      <c r="A47">
        <f>COUNTIF('Clubs-After Alignment'!D:D,'Club status data of 20210505'!E47)</f>
        <v>1</v>
      </c>
      <c r="B47">
        <v>35</v>
      </c>
      <c r="C47" t="s">
        <v>38</v>
      </c>
      <c r="D47">
        <v>4</v>
      </c>
      <c r="E47">
        <v>739102</v>
      </c>
      <c r="F47" t="s">
        <v>55</v>
      </c>
      <c r="G47" t="s">
        <v>52</v>
      </c>
      <c r="H47">
        <v>6</v>
      </c>
      <c r="I47">
        <v>6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</v>
      </c>
      <c r="R47">
        <v>0</v>
      </c>
      <c r="S47">
        <v>7</v>
      </c>
      <c r="T47">
        <v>4</v>
      </c>
      <c r="U47">
        <v>0</v>
      </c>
      <c r="V47">
        <v>0</v>
      </c>
      <c r="W47">
        <v>1</v>
      </c>
    </row>
    <row r="48" spans="1:24" x14ac:dyDescent="0.3">
      <c r="A48">
        <f>COUNTIF('Clubs-After Alignment'!D:D,'Club status data of 20210505'!E48)</f>
        <v>1</v>
      </c>
      <c r="B48">
        <v>35</v>
      </c>
      <c r="C48" t="s">
        <v>38</v>
      </c>
      <c r="D48">
        <v>4</v>
      </c>
      <c r="E48">
        <v>7439387</v>
      </c>
      <c r="F48" t="s">
        <v>56</v>
      </c>
      <c r="G48" t="s">
        <v>71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4" x14ac:dyDescent="0.3">
      <c r="A49">
        <f>COUNTIF('Clubs-After Alignment'!D:D,'Club status data of 20210505'!E49)</f>
        <v>1</v>
      </c>
      <c r="B49">
        <v>35</v>
      </c>
      <c r="C49" t="s">
        <v>38</v>
      </c>
      <c r="D49">
        <v>5</v>
      </c>
      <c r="E49">
        <v>411</v>
      </c>
      <c r="F49" t="s">
        <v>57</v>
      </c>
      <c r="G49" t="s">
        <v>52</v>
      </c>
      <c r="H49">
        <v>12</v>
      </c>
      <c r="I49">
        <v>3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3</v>
      </c>
      <c r="T49">
        <v>1</v>
      </c>
      <c r="U49">
        <v>0</v>
      </c>
      <c r="V49">
        <v>0</v>
      </c>
      <c r="W49">
        <v>1</v>
      </c>
    </row>
    <row r="50" spans="1:24" x14ac:dyDescent="0.3">
      <c r="A50">
        <f>COUNTIF('Clubs-After Alignment'!D:D,'Club status data of 20210505'!E50)</f>
        <v>1</v>
      </c>
      <c r="B50">
        <v>35</v>
      </c>
      <c r="C50" t="s">
        <v>38</v>
      </c>
      <c r="D50">
        <v>5</v>
      </c>
      <c r="E50">
        <v>1559</v>
      </c>
      <c r="F50" t="s">
        <v>58</v>
      </c>
      <c r="G50" t="s">
        <v>52</v>
      </c>
      <c r="H50">
        <v>10</v>
      </c>
      <c r="I50">
        <v>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</row>
    <row r="51" spans="1:24" x14ac:dyDescent="0.3">
      <c r="A51">
        <f>COUNTIF('Clubs-After Alignment'!D:D,'Club status data of 20210505'!E51)</f>
        <v>1</v>
      </c>
      <c r="B51">
        <v>35</v>
      </c>
      <c r="C51" t="s">
        <v>38</v>
      </c>
      <c r="D51">
        <v>5</v>
      </c>
      <c r="E51">
        <v>2780</v>
      </c>
      <c r="F51" t="s">
        <v>59</v>
      </c>
      <c r="G51" t="s">
        <v>6</v>
      </c>
      <c r="H51">
        <v>20</v>
      </c>
      <c r="I51">
        <v>18</v>
      </c>
      <c r="J51">
        <v>5</v>
      </c>
      <c r="K51">
        <v>3</v>
      </c>
      <c r="L51">
        <v>2</v>
      </c>
      <c r="M51">
        <v>1</v>
      </c>
      <c r="N51">
        <v>2</v>
      </c>
      <c r="O51">
        <v>1</v>
      </c>
      <c r="P51">
        <v>0</v>
      </c>
      <c r="Q51">
        <v>1</v>
      </c>
      <c r="R51">
        <v>0</v>
      </c>
      <c r="S51">
        <v>6</v>
      </c>
      <c r="T51">
        <v>5</v>
      </c>
      <c r="U51">
        <v>1</v>
      </c>
      <c r="V51">
        <v>1</v>
      </c>
      <c r="W51">
        <v>1</v>
      </c>
    </row>
    <row r="52" spans="1:24" x14ac:dyDescent="0.3">
      <c r="A52">
        <f>COUNTIF('Clubs-After Alignment'!D:D,'Club status data of 20210505'!E52)</f>
        <v>1</v>
      </c>
      <c r="B52">
        <v>35</v>
      </c>
      <c r="C52" t="s">
        <v>38</v>
      </c>
      <c r="D52">
        <v>5</v>
      </c>
      <c r="E52">
        <v>588762</v>
      </c>
      <c r="F52" t="s">
        <v>60</v>
      </c>
      <c r="G52" t="s">
        <v>6</v>
      </c>
      <c r="H52">
        <v>22</v>
      </c>
      <c r="I52">
        <v>18</v>
      </c>
      <c r="J52">
        <v>4</v>
      </c>
      <c r="K52">
        <v>2</v>
      </c>
      <c r="L52">
        <v>1</v>
      </c>
      <c r="M52">
        <v>0</v>
      </c>
      <c r="N52">
        <v>1</v>
      </c>
      <c r="O52">
        <v>1</v>
      </c>
      <c r="P52">
        <v>1</v>
      </c>
      <c r="Q52">
        <v>2</v>
      </c>
      <c r="R52">
        <v>0</v>
      </c>
      <c r="S52">
        <v>6</v>
      </c>
      <c r="T52">
        <v>6</v>
      </c>
      <c r="U52">
        <v>1</v>
      </c>
      <c r="V52">
        <v>1</v>
      </c>
      <c r="W52">
        <v>1</v>
      </c>
    </row>
    <row r="53" spans="1:24" x14ac:dyDescent="0.3">
      <c r="A53">
        <f>COUNTIF('Clubs-After Alignment'!D:D,'Club status data of 20210505'!E53)</f>
        <v>1</v>
      </c>
      <c r="B53">
        <v>35</v>
      </c>
      <c r="C53" t="s">
        <v>38</v>
      </c>
      <c r="D53">
        <v>5</v>
      </c>
      <c r="E53">
        <v>2672087</v>
      </c>
      <c r="F53" t="s">
        <v>61</v>
      </c>
      <c r="G53" t="s">
        <v>6</v>
      </c>
      <c r="H53">
        <v>9</v>
      </c>
      <c r="I53">
        <v>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1</v>
      </c>
      <c r="T53">
        <v>1</v>
      </c>
      <c r="U53">
        <v>0</v>
      </c>
      <c r="V53">
        <v>0</v>
      </c>
      <c r="W53">
        <v>1</v>
      </c>
    </row>
    <row r="54" spans="1:24" x14ac:dyDescent="0.3">
      <c r="A54">
        <f>COUNTIF('Clubs-After Alignment'!D:D,'Club status data of 20210505'!E54)</f>
        <v>1</v>
      </c>
      <c r="B54">
        <v>35</v>
      </c>
      <c r="C54" t="s">
        <v>62</v>
      </c>
      <c r="D54">
        <v>1</v>
      </c>
      <c r="E54">
        <v>3490</v>
      </c>
      <c r="F54" t="s">
        <v>63</v>
      </c>
      <c r="G54" t="s">
        <v>6</v>
      </c>
      <c r="H54">
        <v>16</v>
      </c>
      <c r="I54">
        <v>14</v>
      </c>
      <c r="J54">
        <v>4</v>
      </c>
      <c r="K54">
        <v>3</v>
      </c>
      <c r="L54">
        <v>1</v>
      </c>
      <c r="M54">
        <v>0</v>
      </c>
      <c r="N54">
        <v>0</v>
      </c>
      <c r="O54">
        <v>1</v>
      </c>
      <c r="P54">
        <v>1</v>
      </c>
      <c r="Q54">
        <v>3</v>
      </c>
      <c r="R54">
        <v>0</v>
      </c>
      <c r="S54">
        <v>4</v>
      </c>
      <c r="T54">
        <v>5</v>
      </c>
      <c r="U54">
        <v>1</v>
      </c>
      <c r="V54">
        <v>1</v>
      </c>
      <c r="W54">
        <v>1</v>
      </c>
    </row>
    <row r="55" spans="1:24" x14ac:dyDescent="0.3">
      <c r="A55">
        <f>COUNTIF('Clubs-After Alignment'!D:D,'Club status data of 20210505'!E55)</f>
        <v>1</v>
      </c>
      <c r="B55">
        <v>35</v>
      </c>
      <c r="C55" t="s">
        <v>62</v>
      </c>
      <c r="D55">
        <v>1</v>
      </c>
      <c r="E55">
        <v>739100</v>
      </c>
      <c r="F55" t="s">
        <v>64</v>
      </c>
      <c r="G55" t="s">
        <v>6</v>
      </c>
      <c r="H55">
        <v>25</v>
      </c>
      <c r="I55">
        <v>20</v>
      </c>
      <c r="J55">
        <v>10</v>
      </c>
      <c r="K55">
        <v>4</v>
      </c>
      <c r="L55">
        <v>2</v>
      </c>
      <c r="M55">
        <v>2</v>
      </c>
      <c r="N55">
        <v>3</v>
      </c>
      <c r="O55">
        <v>1</v>
      </c>
      <c r="P55">
        <v>3</v>
      </c>
      <c r="Q55">
        <v>4</v>
      </c>
      <c r="R55">
        <v>4</v>
      </c>
      <c r="S55">
        <v>7</v>
      </c>
      <c r="T55">
        <v>7</v>
      </c>
      <c r="U55">
        <v>1</v>
      </c>
      <c r="V55">
        <v>1</v>
      </c>
      <c r="W55">
        <v>1</v>
      </c>
      <c r="X55" t="s">
        <v>226</v>
      </c>
    </row>
    <row r="56" spans="1:24" x14ac:dyDescent="0.3">
      <c r="A56">
        <f>COUNTIF('Clubs-After Alignment'!D:D,'Club status data of 20210505'!E56)</f>
        <v>1</v>
      </c>
      <c r="B56">
        <v>35</v>
      </c>
      <c r="C56" t="s">
        <v>62</v>
      </c>
      <c r="D56">
        <v>1</v>
      </c>
      <c r="E56">
        <v>1286374</v>
      </c>
      <c r="F56" t="s">
        <v>65</v>
      </c>
      <c r="G56" t="s">
        <v>6</v>
      </c>
      <c r="H56">
        <v>11</v>
      </c>
      <c r="I56">
        <v>8</v>
      </c>
      <c r="J56">
        <v>1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2</v>
      </c>
      <c r="R56">
        <v>0</v>
      </c>
      <c r="S56">
        <v>6</v>
      </c>
      <c r="T56">
        <v>3</v>
      </c>
      <c r="U56">
        <v>1</v>
      </c>
      <c r="V56">
        <v>1</v>
      </c>
      <c r="W56">
        <v>1</v>
      </c>
    </row>
    <row r="57" spans="1:24" x14ac:dyDescent="0.3">
      <c r="A57">
        <f>COUNTIF('Clubs-After Alignment'!D:D,'Club status data of 20210505'!E57)</f>
        <v>1</v>
      </c>
      <c r="B57">
        <v>35</v>
      </c>
      <c r="C57" t="s">
        <v>62</v>
      </c>
      <c r="D57">
        <v>1</v>
      </c>
      <c r="E57">
        <v>2940966</v>
      </c>
      <c r="F57" t="s">
        <v>66</v>
      </c>
      <c r="G57" t="s">
        <v>52</v>
      </c>
      <c r="H57">
        <v>8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4</v>
      </c>
      <c r="T57">
        <v>2</v>
      </c>
      <c r="U57">
        <v>0</v>
      </c>
      <c r="V57">
        <v>0</v>
      </c>
      <c r="W57">
        <v>1</v>
      </c>
    </row>
    <row r="58" spans="1:24" x14ac:dyDescent="0.3">
      <c r="A58">
        <f>COUNTIF('Clubs-After Alignment'!D:D,'Club status data of 20210505'!E58)</f>
        <v>1</v>
      </c>
      <c r="B58">
        <v>35</v>
      </c>
      <c r="C58" t="s">
        <v>62</v>
      </c>
      <c r="D58">
        <v>2</v>
      </c>
      <c r="E58">
        <v>1533242</v>
      </c>
      <c r="F58" t="s">
        <v>67</v>
      </c>
      <c r="G58" t="s">
        <v>6</v>
      </c>
      <c r="H58">
        <v>9</v>
      </c>
      <c r="I58">
        <v>29</v>
      </c>
      <c r="J58">
        <v>4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4</v>
      </c>
      <c r="R58">
        <v>20</v>
      </c>
      <c r="S58">
        <v>4</v>
      </c>
      <c r="T58">
        <v>5</v>
      </c>
      <c r="U58">
        <v>1</v>
      </c>
      <c r="V58">
        <v>1</v>
      </c>
      <c r="W58">
        <v>1</v>
      </c>
    </row>
    <row r="59" spans="1:24" x14ac:dyDescent="0.3">
      <c r="A59">
        <f>COUNTIF('Clubs-After Alignment'!D:D,'Club status data of 20210505'!E59)</f>
        <v>1</v>
      </c>
      <c r="B59">
        <v>35</v>
      </c>
      <c r="C59" t="s">
        <v>62</v>
      </c>
      <c r="D59">
        <v>2</v>
      </c>
      <c r="E59">
        <v>1542623</v>
      </c>
      <c r="F59" t="s">
        <v>68</v>
      </c>
      <c r="G59" t="s">
        <v>6</v>
      </c>
      <c r="H59">
        <v>12</v>
      </c>
      <c r="I59">
        <v>10</v>
      </c>
      <c r="J59">
        <v>5</v>
      </c>
      <c r="K59">
        <v>4</v>
      </c>
      <c r="L59">
        <v>2</v>
      </c>
      <c r="M59">
        <v>2</v>
      </c>
      <c r="N59">
        <v>0</v>
      </c>
      <c r="O59">
        <v>0</v>
      </c>
      <c r="P59">
        <v>0</v>
      </c>
      <c r="Q59">
        <v>2</v>
      </c>
      <c r="R59">
        <v>0</v>
      </c>
      <c r="S59">
        <v>4</v>
      </c>
      <c r="T59">
        <v>6</v>
      </c>
      <c r="U59">
        <v>1</v>
      </c>
      <c r="V59">
        <v>1</v>
      </c>
      <c r="W59">
        <v>1</v>
      </c>
    </row>
    <row r="60" spans="1:24" x14ac:dyDescent="0.3">
      <c r="A60">
        <f>COUNTIF('Clubs-After Alignment'!D:D,'Club status data of 20210505'!E60)</f>
        <v>1</v>
      </c>
      <c r="B60">
        <v>35</v>
      </c>
      <c r="C60" t="s">
        <v>62</v>
      </c>
      <c r="D60">
        <v>2</v>
      </c>
      <c r="E60">
        <v>3589328</v>
      </c>
      <c r="F60" t="s">
        <v>69</v>
      </c>
      <c r="G60" t="s">
        <v>6</v>
      </c>
      <c r="H60">
        <v>21</v>
      </c>
      <c r="I60">
        <v>21</v>
      </c>
      <c r="J60">
        <v>4</v>
      </c>
      <c r="K60">
        <v>4</v>
      </c>
      <c r="L60">
        <v>1</v>
      </c>
      <c r="M60">
        <v>0</v>
      </c>
      <c r="N60">
        <v>1</v>
      </c>
      <c r="O60">
        <v>0</v>
      </c>
      <c r="P60">
        <v>0</v>
      </c>
      <c r="Q60">
        <v>4</v>
      </c>
      <c r="R60">
        <v>1</v>
      </c>
      <c r="S60">
        <v>6</v>
      </c>
      <c r="T60">
        <v>6</v>
      </c>
      <c r="U60">
        <v>1</v>
      </c>
      <c r="V60">
        <v>1</v>
      </c>
      <c r="W60">
        <v>1</v>
      </c>
    </row>
    <row r="61" spans="1:24" x14ac:dyDescent="0.3">
      <c r="A61">
        <f>COUNTIF('Clubs-After Alignment'!D:D,'Club status data of 20210505'!E61)</f>
        <v>1</v>
      </c>
      <c r="B61">
        <v>35</v>
      </c>
      <c r="C61" t="s">
        <v>62</v>
      </c>
      <c r="D61">
        <v>2</v>
      </c>
      <c r="E61">
        <v>5264984</v>
      </c>
      <c r="F61" t="s">
        <v>70</v>
      </c>
      <c r="G61" t="s">
        <v>71</v>
      </c>
      <c r="H61">
        <v>14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1</v>
      </c>
    </row>
    <row r="62" spans="1:24" x14ac:dyDescent="0.3">
      <c r="A62">
        <f>COUNTIF('Clubs-After Alignment'!D:D,'Club status data of 20210505'!E62)</f>
        <v>1</v>
      </c>
      <c r="B62">
        <v>35</v>
      </c>
      <c r="C62" t="s">
        <v>62</v>
      </c>
      <c r="D62">
        <v>2</v>
      </c>
      <c r="E62">
        <v>7564581</v>
      </c>
      <c r="F62" t="s">
        <v>72</v>
      </c>
      <c r="G62" t="s">
        <v>6</v>
      </c>
      <c r="H62">
        <v>12</v>
      </c>
      <c r="I62">
        <v>12</v>
      </c>
      <c r="J62">
        <v>1</v>
      </c>
      <c r="K62">
        <v>3</v>
      </c>
      <c r="L62">
        <v>1</v>
      </c>
      <c r="M62">
        <v>0</v>
      </c>
      <c r="N62">
        <v>0</v>
      </c>
      <c r="O62">
        <v>0</v>
      </c>
      <c r="P62">
        <v>0</v>
      </c>
      <c r="Q62">
        <v>3</v>
      </c>
      <c r="R62">
        <v>0</v>
      </c>
      <c r="S62">
        <v>2</v>
      </c>
      <c r="T62">
        <v>1</v>
      </c>
      <c r="U62">
        <v>1</v>
      </c>
      <c r="V62">
        <v>1</v>
      </c>
      <c r="W62">
        <v>1</v>
      </c>
    </row>
    <row r="63" spans="1:24" x14ac:dyDescent="0.3">
      <c r="A63">
        <f>COUNTIF('Clubs-After Alignment'!D:D,'Club status data of 20210505'!E63)</f>
        <v>1</v>
      </c>
      <c r="B63">
        <v>35</v>
      </c>
      <c r="C63" t="s">
        <v>62</v>
      </c>
      <c r="D63">
        <v>3</v>
      </c>
      <c r="E63">
        <v>2612</v>
      </c>
      <c r="F63" t="s">
        <v>73</v>
      </c>
      <c r="G63" t="s">
        <v>6</v>
      </c>
      <c r="H63">
        <v>16</v>
      </c>
      <c r="I63">
        <v>14</v>
      </c>
      <c r="J63">
        <v>4</v>
      </c>
      <c r="K63">
        <v>2</v>
      </c>
      <c r="L63">
        <v>2</v>
      </c>
      <c r="M63">
        <v>0</v>
      </c>
      <c r="N63">
        <v>1</v>
      </c>
      <c r="O63">
        <v>1</v>
      </c>
      <c r="P63">
        <v>0</v>
      </c>
      <c r="Q63">
        <v>3</v>
      </c>
      <c r="R63">
        <v>0</v>
      </c>
      <c r="S63">
        <v>4</v>
      </c>
      <c r="T63">
        <v>5</v>
      </c>
      <c r="U63">
        <v>1</v>
      </c>
      <c r="V63">
        <v>1</v>
      </c>
      <c r="W63">
        <v>1</v>
      </c>
    </row>
    <row r="64" spans="1:24" x14ac:dyDescent="0.3">
      <c r="A64">
        <f>COUNTIF('Clubs-After Alignment'!D:D,'Club status data of 20210505'!E64)</f>
        <v>1</v>
      </c>
      <c r="B64">
        <v>35</v>
      </c>
      <c r="C64" t="s">
        <v>62</v>
      </c>
      <c r="D64">
        <v>3</v>
      </c>
      <c r="E64">
        <v>1416954</v>
      </c>
      <c r="F64" t="s">
        <v>74</v>
      </c>
      <c r="G64" t="s">
        <v>6</v>
      </c>
      <c r="H64">
        <v>16</v>
      </c>
      <c r="I64">
        <v>11</v>
      </c>
      <c r="J64">
        <v>4</v>
      </c>
      <c r="K64">
        <v>0</v>
      </c>
      <c r="L64">
        <v>2</v>
      </c>
      <c r="M64">
        <v>0</v>
      </c>
      <c r="N64">
        <v>1</v>
      </c>
      <c r="O64">
        <v>1</v>
      </c>
      <c r="P64">
        <v>0</v>
      </c>
      <c r="Q64">
        <v>2</v>
      </c>
      <c r="R64">
        <v>0</v>
      </c>
      <c r="S64">
        <v>7</v>
      </c>
      <c r="T64">
        <v>4</v>
      </c>
      <c r="U64">
        <v>1</v>
      </c>
      <c r="V64">
        <v>1</v>
      </c>
      <c r="W64">
        <v>1</v>
      </c>
    </row>
    <row r="65" spans="1:24" x14ac:dyDescent="0.3">
      <c r="A65">
        <f>COUNTIF('Clubs-After Alignment'!D:D,'Club status data of 20210505'!E65)</f>
        <v>1</v>
      </c>
      <c r="B65">
        <v>35</v>
      </c>
      <c r="C65" t="s">
        <v>62</v>
      </c>
      <c r="D65">
        <v>3</v>
      </c>
      <c r="E65">
        <v>1490260</v>
      </c>
      <c r="F65" t="s">
        <v>75</v>
      </c>
      <c r="G65" t="s">
        <v>32</v>
      </c>
      <c r="H65">
        <v>12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1</v>
      </c>
    </row>
    <row r="66" spans="1:24" x14ac:dyDescent="0.3">
      <c r="A66">
        <f>COUNTIF('Clubs-After Alignment'!D:D,'Club status data of 20210505'!E66)</f>
        <v>1</v>
      </c>
      <c r="B66">
        <v>35</v>
      </c>
      <c r="C66" t="s">
        <v>62</v>
      </c>
      <c r="D66">
        <v>3</v>
      </c>
      <c r="E66">
        <v>1498402</v>
      </c>
      <c r="F66" t="s">
        <v>76</v>
      </c>
      <c r="G66" t="s">
        <v>6</v>
      </c>
      <c r="H66">
        <v>8</v>
      </c>
      <c r="I66">
        <v>8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3</v>
      </c>
      <c r="R66">
        <v>0</v>
      </c>
      <c r="S66">
        <v>3</v>
      </c>
      <c r="T66">
        <v>5</v>
      </c>
      <c r="U66">
        <v>0</v>
      </c>
      <c r="V66">
        <v>1</v>
      </c>
      <c r="W66">
        <v>1</v>
      </c>
    </row>
    <row r="67" spans="1:24" x14ac:dyDescent="0.3">
      <c r="A67">
        <f>COUNTIF('Clubs-After Alignment'!D:D,'Club status data of 20210505'!E67)</f>
        <v>1</v>
      </c>
      <c r="B67">
        <v>35</v>
      </c>
      <c r="C67" t="s">
        <v>62</v>
      </c>
      <c r="D67">
        <v>3</v>
      </c>
      <c r="E67">
        <v>4719944</v>
      </c>
      <c r="F67" t="s">
        <v>77</v>
      </c>
      <c r="G67" t="s">
        <v>6</v>
      </c>
      <c r="H67">
        <v>31</v>
      </c>
      <c r="I67">
        <v>31</v>
      </c>
      <c r="J67">
        <v>8</v>
      </c>
      <c r="K67">
        <v>5</v>
      </c>
      <c r="L67">
        <v>1</v>
      </c>
      <c r="M67">
        <v>0</v>
      </c>
      <c r="N67">
        <v>2</v>
      </c>
      <c r="O67">
        <v>1</v>
      </c>
      <c r="P67">
        <v>1</v>
      </c>
      <c r="Q67">
        <v>4</v>
      </c>
      <c r="R67">
        <v>8</v>
      </c>
      <c r="S67">
        <v>7</v>
      </c>
      <c r="T67">
        <v>7</v>
      </c>
      <c r="U67">
        <v>1</v>
      </c>
      <c r="V67">
        <v>1</v>
      </c>
      <c r="W67">
        <v>1</v>
      </c>
      <c r="X67" t="s">
        <v>225</v>
      </c>
    </row>
    <row r="68" spans="1:24" x14ac:dyDescent="0.3">
      <c r="A68">
        <f>COUNTIF('Clubs-After Alignment'!D:D,'Club status data of 20210505'!E68)</f>
        <v>1</v>
      </c>
      <c r="B68">
        <v>35</v>
      </c>
      <c r="C68" t="s">
        <v>78</v>
      </c>
      <c r="D68">
        <v>1</v>
      </c>
      <c r="E68">
        <v>1816</v>
      </c>
      <c r="F68" t="s">
        <v>166</v>
      </c>
      <c r="G68" t="s">
        <v>52</v>
      </c>
      <c r="H68">
        <v>13</v>
      </c>
      <c r="I68">
        <v>6</v>
      </c>
      <c r="J68">
        <v>2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4</v>
      </c>
      <c r="R68">
        <v>0</v>
      </c>
      <c r="S68">
        <v>5</v>
      </c>
      <c r="T68">
        <v>3</v>
      </c>
      <c r="U68">
        <v>1</v>
      </c>
      <c r="V68">
        <v>0</v>
      </c>
      <c r="W68">
        <v>1</v>
      </c>
    </row>
    <row r="69" spans="1:24" x14ac:dyDescent="0.3">
      <c r="A69">
        <f>COUNTIF('Clubs-After Alignment'!D:D,'Club status data of 20210505'!E69)</f>
        <v>1</v>
      </c>
      <c r="B69">
        <v>35</v>
      </c>
      <c r="C69" t="s">
        <v>78</v>
      </c>
      <c r="D69">
        <v>1</v>
      </c>
      <c r="E69">
        <v>2121</v>
      </c>
      <c r="F69" t="s">
        <v>79</v>
      </c>
      <c r="G69" t="s">
        <v>6</v>
      </c>
      <c r="H69">
        <v>13</v>
      </c>
      <c r="I69">
        <v>10</v>
      </c>
      <c r="J69">
        <v>3</v>
      </c>
      <c r="K69">
        <v>2</v>
      </c>
      <c r="L69">
        <v>1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4</v>
      </c>
      <c r="T69">
        <v>4</v>
      </c>
      <c r="U69">
        <v>1</v>
      </c>
      <c r="V69">
        <v>1</v>
      </c>
      <c r="W69">
        <v>1</v>
      </c>
    </row>
    <row r="70" spans="1:24" x14ac:dyDescent="0.3">
      <c r="A70">
        <f>COUNTIF('Clubs-After Alignment'!D:D,'Club status data of 20210505'!E70)</f>
        <v>1</v>
      </c>
      <c r="B70">
        <v>35</v>
      </c>
      <c r="C70" t="s">
        <v>78</v>
      </c>
      <c r="D70">
        <v>1</v>
      </c>
      <c r="E70">
        <v>2342254</v>
      </c>
      <c r="F70" t="s">
        <v>80</v>
      </c>
      <c r="G70" t="s">
        <v>6</v>
      </c>
      <c r="H70">
        <v>8</v>
      </c>
      <c r="I70">
        <v>8</v>
      </c>
      <c r="J70">
        <v>6</v>
      </c>
      <c r="K70">
        <v>4</v>
      </c>
      <c r="L70">
        <v>2</v>
      </c>
      <c r="M70">
        <v>1</v>
      </c>
      <c r="N70">
        <v>1</v>
      </c>
      <c r="O70">
        <v>1</v>
      </c>
      <c r="P70">
        <v>1</v>
      </c>
      <c r="Q70">
        <v>1</v>
      </c>
      <c r="R70">
        <v>0</v>
      </c>
      <c r="S70">
        <v>7</v>
      </c>
      <c r="T70">
        <v>4</v>
      </c>
      <c r="U70">
        <v>0</v>
      </c>
      <c r="V70">
        <v>1</v>
      </c>
      <c r="W70">
        <v>1</v>
      </c>
    </row>
    <row r="71" spans="1:24" x14ac:dyDescent="0.3">
      <c r="A71">
        <f>COUNTIF('Clubs-After Alignment'!D:D,'Club status data of 20210505'!E71)</f>
        <v>1</v>
      </c>
      <c r="B71">
        <v>35</v>
      </c>
      <c r="C71" t="s">
        <v>78</v>
      </c>
      <c r="D71">
        <v>1</v>
      </c>
      <c r="E71">
        <v>7266653</v>
      </c>
      <c r="F71" t="s">
        <v>81</v>
      </c>
      <c r="G71" t="s">
        <v>6</v>
      </c>
      <c r="H71">
        <v>18</v>
      </c>
      <c r="I71">
        <v>16</v>
      </c>
      <c r="J71">
        <v>2</v>
      </c>
      <c r="K71">
        <v>6</v>
      </c>
      <c r="L71">
        <v>0</v>
      </c>
      <c r="M71">
        <v>0</v>
      </c>
      <c r="N71">
        <v>0</v>
      </c>
      <c r="O71">
        <v>0</v>
      </c>
      <c r="P71">
        <v>0</v>
      </c>
      <c r="Q71">
        <v>3</v>
      </c>
      <c r="R71">
        <v>0</v>
      </c>
      <c r="S71">
        <v>4</v>
      </c>
      <c r="T71">
        <v>1</v>
      </c>
      <c r="U71">
        <v>1</v>
      </c>
      <c r="V71">
        <v>1</v>
      </c>
      <c r="W71">
        <v>1</v>
      </c>
    </row>
    <row r="72" spans="1:24" x14ac:dyDescent="0.3">
      <c r="A72">
        <f>COUNTIF('Clubs-After Alignment'!D:D,'Club status data of 20210505'!E72)</f>
        <v>1</v>
      </c>
      <c r="B72">
        <v>35</v>
      </c>
      <c r="C72" t="s">
        <v>78</v>
      </c>
      <c r="D72">
        <v>2</v>
      </c>
      <c r="E72">
        <v>498</v>
      </c>
      <c r="F72" t="s">
        <v>82</v>
      </c>
      <c r="G72" t="s">
        <v>52</v>
      </c>
      <c r="H72">
        <v>8</v>
      </c>
      <c r="I72">
        <v>7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</v>
      </c>
      <c r="R72">
        <v>0</v>
      </c>
      <c r="S72">
        <v>6</v>
      </c>
      <c r="T72">
        <v>3</v>
      </c>
      <c r="U72">
        <v>0</v>
      </c>
      <c r="V72">
        <v>0</v>
      </c>
      <c r="W72">
        <v>1</v>
      </c>
    </row>
    <row r="73" spans="1:24" x14ac:dyDescent="0.3">
      <c r="A73">
        <f>COUNTIF('Clubs-After Alignment'!D:D,'Club status data of 20210505'!E73)</f>
        <v>1</v>
      </c>
      <c r="B73">
        <v>35</v>
      </c>
      <c r="C73" t="s">
        <v>78</v>
      </c>
      <c r="D73">
        <v>2</v>
      </c>
      <c r="E73">
        <v>5421234</v>
      </c>
      <c r="F73" t="s">
        <v>83</v>
      </c>
      <c r="G73" t="s">
        <v>6</v>
      </c>
      <c r="H73">
        <v>17</v>
      </c>
      <c r="I73">
        <v>13</v>
      </c>
      <c r="J73">
        <v>1</v>
      </c>
      <c r="K73">
        <v>1</v>
      </c>
      <c r="L73">
        <v>2</v>
      </c>
      <c r="M73">
        <v>0</v>
      </c>
      <c r="N73">
        <v>1</v>
      </c>
      <c r="O73">
        <v>0</v>
      </c>
      <c r="P73">
        <v>0</v>
      </c>
      <c r="Q73">
        <v>2</v>
      </c>
      <c r="R73">
        <v>0</v>
      </c>
      <c r="S73">
        <v>3</v>
      </c>
      <c r="T73">
        <v>4</v>
      </c>
      <c r="U73">
        <v>1</v>
      </c>
      <c r="V73">
        <v>1</v>
      </c>
      <c r="W73">
        <v>0</v>
      </c>
    </row>
    <row r="74" spans="1:24" x14ac:dyDescent="0.3">
      <c r="A74">
        <f>COUNTIF('Clubs-After Alignment'!D:D,'Club status data of 20210505'!E74)</f>
        <v>1</v>
      </c>
      <c r="B74">
        <v>35</v>
      </c>
      <c r="C74" t="s">
        <v>78</v>
      </c>
      <c r="D74">
        <v>2</v>
      </c>
      <c r="E74">
        <v>6675732</v>
      </c>
      <c r="F74" t="s">
        <v>84</v>
      </c>
      <c r="G74" t="s">
        <v>6</v>
      </c>
      <c r="H74">
        <v>11</v>
      </c>
      <c r="I74">
        <v>10</v>
      </c>
      <c r="J74">
        <v>2</v>
      </c>
      <c r="K74">
        <v>3</v>
      </c>
      <c r="L74">
        <v>2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0</v>
      </c>
      <c r="U74">
        <v>1</v>
      </c>
      <c r="V74">
        <v>1</v>
      </c>
      <c r="W74">
        <v>1</v>
      </c>
    </row>
    <row r="75" spans="1:24" x14ac:dyDescent="0.3">
      <c r="A75">
        <f>COUNTIF('Clubs-After Alignment'!D:D,'Club status data of 20210505'!E75)</f>
        <v>1</v>
      </c>
      <c r="B75">
        <v>35</v>
      </c>
      <c r="C75" t="s">
        <v>78</v>
      </c>
      <c r="D75">
        <v>2</v>
      </c>
      <c r="E75">
        <v>6758522</v>
      </c>
      <c r="F75" t="s">
        <v>85</v>
      </c>
      <c r="G75" t="s">
        <v>6</v>
      </c>
      <c r="H75">
        <v>13</v>
      </c>
      <c r="I75">
        <v>9</v>
      </c>
      <c r="J75">
        <v>1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2</v>
      </c>
      <c r="R75">
        <v>0</v>
      </c>
      <c r="S75">
        <v>4</v>
      </c>
      <c r="T75">
        <v>3</v>
      </c>
      <c r="U75">
        <v>1</v>
      </c>
      <c r="V75">
        <v>1</v>
      </c>
      <c r="W75">
        <v>1</v>
      </c>
    </row>
    <row r="76" spans="1:24" x14ac:dyDescent="0.3">
      <c r="A76">
        <f>COUNTIF('Clubs-After Alignment'!D:D,'Club status data of 20210505'!E76)</f>
        <v>1</v>
      </c>
      <c r="B76">
        <v>35</v>
      </c>
      <c r="C76" t="s">
        <v>78</v>
      </c>
      <c r="D76">
        <v>3</v>
      </c>
      <c r="E76">
        <v>213</v>
      </c>
      <c r="F76" t="s">
        <v>86</v>
      </c>
      <c r="G76" t="s">
        <v>32</v>
      </c>
      <c r="H76">
        <v>11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</row>
    <row r="77" spans="1:24" x14ac:dyDescent="0.3">
      <c r="A77">
        <f>COUNTIF('Clubs-After Alignment'!D:D,'Club status data of 20210505'!E77)</f>
        <v>1</v>
      </c>
      <c r="B77">
        <v>35</v>
      </c>
      <c r="C77" t="s">
        <v>78</v>
      </c>
      <c r="D77">
        <v>3</v>
      </c>
      <c r="E77">
        <v>2533</v>
      </c>
      <c r="F77" t="s">
        <v>87</v>
      </c>
      <c r="G77" t="s">
        <v>6</v>
      </c>
      <c r="H77">
        <v>15</v>
      </c>
      <c r="I77">
        <v>14</v>
      </c>
      <c r="J77">
        <v>5</v>
      </c>
      <c r="K77">
        <v>5</v>
      </c>
      <c r="L77">
        <v>2</v>
      </c>
      <c r="M77">
        <v>1</v>
      </c>
      <c r="N77">
        <v>1</v>
      </c>
      <c r="O77">
        <v>1</v>
      </c>
      <c r="P77">
        <v>0</v>
      </c>
      <c r="Q77">
        <v>3</v>
      </c>
      <c r="R77">
        <v>0</v>
      </c>
      <c r="S77">
        <v>5</v>
      </c>
      <c r="T77">
        <v>4</v>
      </c>
      <c r="U77">
        <v>1</v>
      </c>
      <c r="V77">
        <v>1</v>
      </c>
      <c r="W77">
        <v>1</v>
      </c>
    </row>
    <row r="78" spans="1:24" x14ac:dyDescent="0.3">
      <c r="A78">
        <f>COUNTIF('Clubs-After Alignment'!D:D,'Club status data of 20210505'!E78)</f>
        <v>1</v>
      </c>
      <c r="B78">
        <v>35</v>
      </c>
      <c r="C78" t="s">
        <v>78</v>
      </c>
      <c r="D78">
        <v>3</v>
      </c>
      <c r="E78">
        <v>1845206</v>
      </c>
      <c r="F78" t="s">
        <v>88</v>
      </c>
      <c r="G78" t="s">
        <v>6</v>
      </c>
      <c r="H78">
        <v>11</v>
      </c>
      <c r="I78">
        <v>12</v>
      </c>
      <c r="J78">
        <v>4</v>
      </c>
      <c r="K78">
        <v>1</v>
      </c>
      <c r="L78">
        <v>1</v>
      </c>
      <c r="M78">
        <v>0</v>
      </c>
      <c r="N78">
        <v>1</v>
      </c>
      <c r="O78">
        <v>1</v>
      </c>
      <c r="P78">
        <v>0</v>
      </c>
      <c r="Q78">
        <v>4</v>
      </c>
      <c r="R78">
        <v>0</v>
      </c>
      <c r="S78">
        <v>5</v>
      </c>
      <c r="T78">
        <v>5</v>
      </c>
      <c r="U78">
        <v>1</v>
      </c>
      <c r="V78">
        <v>1</v>
      </c>
      <c r="W78">
        <v>1</v>
      </c>
    </row>
    <row r="79" spans="1:24" x14ac:dyDescent="0.3">
      <c r="A79">
        <f>COUNTIF('Clubs-After Alignment'!D:D,'Club status data of 20210505'!E79)</f>
        <v>1</v>
      </c>
      <c r="B79">
        <v>35</v>
      </c>
      <c r="C79" t="s">
        <v>78</v>
      </c>
      <c r="D79">
        <v>3</v>
      </c>
      <c r="E79">
        <v>2954460</v>
      </c>
      <c r="F79" t="s">
        <v>89</v>
      </c>
      <c r="G79" t="s">
        <v>6</v>
      </c>
      <c r="H79">
        <v>14</v>
      </c>
      <c r="I79">
        <v>10</v>
      </c>
      <c r="J79">
        <v>2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4</v>
      </c>
      <c r="T79">
        <v>4</v>
      </c>
      <c r="U79">
        <v>0</v>
      </c>
      <c r="V79">
        <v>1</v>
      </c>
      <c r="W79">
        <v>1</v>
      </c>
    </row>
    <row r="80" spans="1:24" x14ac:dyDescent="0.3">
      <c r="A80">
        <f>COUNTIF('Clubs-After Alignment'!D:D,'Club status data of 20210505'!E80)</f>
        <v>1</v>
      </c>
      <c r="B80">
        <v>35</v>
      </c>
      <c r="C80" t="s">
        <v>78</v>
      </c>
      <c r="D80">
        <v>3</v>
      </c>
      <c r="E80">
        <v>7567389</v>
      </c>
      <c r="F80" t="s">
        <v>90</v>
      </c>
      <c r="G80" t="s">
        <v>6</v>
      </c>
      <c r="H80">
        <v>14</v>
      </c>
      <c r="I80">
        <v>12</v>
      </c>
      <c r="J80">
        <v>2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4</v>
      </c>
      <c r="R80">
        <v>3</v>
      </c>
      <c r="S80">
        <v>0</v>
      </c>
      <c r="T80">
        <v>0</v>
      </c>
      <c r="U80">
        <v>0</v>
      </c>
      <c r="V80">
        <v>1</v>
      </c>
      <c r="W80">
        <v>1</v>
      </c>
    </row>
    <row r="81" spans="1:23" x14ac:dyDescent="0.3">
      <c r="A81">
        <f>COUNTIF('Clubs-After Alignment'!D:D,'Club status data of 20210505'!E81)</f>
        <v>1</v>
      </c>
      <c r="B81">
        <v>35</v>
      </c>
      <c r="C81" t="s">
        <v>78</v>
      </c>
      <c r="D81">
        <v>4</v>
      </c>
      <c r="E81">
        <v>1350</v>
      </c>
      <c r="F81" t="s">
        <v>91</v>
      </c>
      <c r="G81" t="s">
        <v>6</v>
      </c>
      <c r="H81">
        <v>17</v>
      </c>
      <c r="I81">
        <v>8</v>
      </c>
      <c r="J81">
        <v>2</v>
      </c>
      <c r="K81">
        <v>2</v>
      </c>
      <c r="L81">
        <v>0</v>
      </c>
      <c r="M81">
        <v>0</v>
      </c>
      <c r="N81">
        <v>0</v>
      </c>
      <c r="O81">
        <v>0</v>
      </c>
      <c r="P81">
        <v>0</v>
      </c>
      <c r="Q81">
        <v>2</v>
      </c>
      <c r="R81">
        <v>0</v>
      </c>
      <c r="S81">
        <v>4</v>
      </c>
      <c r="T81">
        <v>5</v>
      </c>
      <c r="U81">
        <v>1</v>
      </c>
      <c r="V81">
        <v>1</v>
      </c>
      <c r="W81">
        <v>1</v>
      </c>
    </row>
    <row r="82" spans="1:23" x14ac:dyDescent="0.3">
      <c r="A82">
        <f>COUNTIF('Clubs-After Alignment'!D:D,'Club status data of 20210505'!E82)</f>
        <v>1</v>
      </c>
      <c r="B82">
        <v>35</v>
      </c>
      <c r="C82" t="s">
        <v>78</v>
      </c>
      <c r="D82">
        <v>4</v>
      </c>
      <c r="E82">
        <v>7567</v>
      </c>
      <c r="F82" t="s">
        <v>92</v>
      </c>
      <c r="G82" t="s">
        <v>32</v>
      </c>
      <c r="H82">
        <v>8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x14ac:dyDescent="0.3">
      <c r="A83">
        <f>COUNTIF('Clubs-After Alignment'!D:D,'Club status data of 20210505'!E83)</f>
        <v>1</v>
      </c>
      <c r="B83">
        <v>35</v>
      </c>
      <c r="C83" t="s">
        <v>78</v>
      </c>
      <c r="D83">
        <v>4</v>
      </c>
      <c r="E83">
        <v>1138028</v>
      </c>
      <c r="F83" t="s">
        <v>93</v>
      </c>
      <c r="G83" t="s">
        <v>6</v>
      </c>
      <c r="H83">
        <v>21</v>
      </c>
      <c r="I83">
        <v>12</v>
      </c>
      <c r="J83">
        <v>1</v>
      </c>
      <c r="K83">
        <v>1</v>
      </c>
      <c r="L83">
        <v>1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4</v>
      </c>
      <c r="T83">
        <v>2</v>
      </c>
      <c r="U83">
        <v>1</v>
      </c>
      <c r="V83">
        <v>1</v>
      </c>
      <c r="W83">
        <v>1</v>
      </c>
    </row>
    <row r="84" spans="1:23" x14ac:dyDescent="0.3">
      <c r="A84">
        <f>COUNTIF('Clubs-After Alignment'!D:D,'Club status data of 20210505'!E84)</f>
        <v>1</v>
      </c>
      <c r="B84">
        <v>35</v>
      </c>
      <c r="C84" t="s">
        <v>78</v>
      </c>
      <c r="D84">
        <v>4</v>
      </c>
      <c r="E84">
        <v>1214450</v>
      </c>
      <c r="F84" t="s">
        <v>94</v>
      </c>
      <c r="G84" t="s">
        <v>6</v>
      </c>
      <c r="H84">
        <v>15</v>
      </c>
      <c r="I84">
        <v>14</v>
      </c>
      <c r="J84">
        <v>4</v>
      </c>
      <c r="K84">
        <v>10</v>
      </c>
      <c r="L84">
        <v>2</v>
      </c>
      <c r="M84">
        <v>1</v>
      </c>
      <c r="N84">
        <v>1</v>
      </c>
      <c r="O84">
        <v>1</v>
      </c>
      <c r="P84">
        <v>0</v>
      </c>
      <c r="Q84">
        <v>2</v>
      </c>
      <c r="R84">
        <v>0</v>
      </c>
      <c r="S84">
        <v>5</v>
      </c>
      <c r="T84">
        <v>3</v>
      </c>
      <c r="U84">
        <v>1</v>
      </c>
      <c r="V84">
        <v>1</v>
      </c>
      <c r="W84">
        <v>1</v>
      </c>
    </row>
    <row r="85" spans="1:23" x14ac:dyDescent="0.3">
      <c r="A85">
        <f>COUNTIF('Clubs-After Alignment'!D:D,'Club status data of 20210505'!E85)</f>
        <v>1</v>
      </c>
      <c r="B85">
        <v>35</v>
      </c>
      <c r="C85" t="s">
        <v>78</v>
      </c>
      <c r="D85">
        <v>5</v>
      </c>
      <c r="E85">
        <v>3834</v>
      </c>
      <c r="F85" t="s">
        <v>95</v>
      </c>
      <c r="G85" t="s">
        <v>6</v>
      </c>
      <c r="H85">
        <v>11</v>
      </c>
      <c r="I85">
        <v>8</v>
      </c>
      <c r="J85">
        <v>1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3</v>
      </c>
      <c r="R85">
        <v>0</v>
      </c>
      <c r="S85">
        <v>3</v>
      </c>
      <c r="T85">
        <v>0</v>
      </c>
      <c r="U85">
        <v>1</v>
      </c>
      <c r="V85">
        <v>0</v>
      </c>
      <c r="W85">
        <v>1</v>
      </c>
    </row>
    <row r="86" spans="1:23" x14ac:dyDescent="0.3">
      <c r="A86">
        <f>COUNTIF('Clubs-After Alignment'!D:D,'Club status data of 20210505'!E86)</f>
        <v>1</v>
      </c>
      <c r="B86">
        <v>35</v>
      </c>
      <c r="C86" t="s">
        <v>78</v>
      </c>
      <c r="D86">
        <v>5</v>
      </c>
      <c r="E86">
        <v>3951105</v>
      </c>
      <c r="F86" t="s">
        <v>96</v>
      </c>
      <c r="G86" t="s">
        <v>71</v>
      </c>
      <c r="H86">
        <v>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 x14ac:dyDescent="0.3">
      <c r="A87">
        <f>COUNTIF('Clubs-After Alignment'!D:D,'Club status data of 20210505'!E87)</f>
        <v>1</v>
      </c>
      <c r="B87">
        <v>35</v>
      </c>
      <c r="C87" t="s">
        <v>78</v>
      </c>
      <c r="D87">
        <v>5</v>
      </c>
      <c r="E87">
        <v>4299987</v>
      </c>
      <c r="F87" t="s">
        <v>97</v>
      </c>
      <c r="G87" t="s">
        <v>6</v>
      </c>
      <c r="H87">
        <v>9</v>
      </c>
      <c r="I87">
        <v>8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4</v>
      </c>
      <c r="R87">
        <v>0</v>
      </c>
      <c r="S87">
        <v>0</v>
      </c>
      <c r="T87">
        <v>0</v>
      </c>
      <c r="U87">
        <v>1</v>
      </c>
      <c r="V87">
        <v>1</v>
      </c>
      <c r="W87">
        <v>0</v>
      </c>
    </row>
    <row r="88" spans="1:23" x14ac:dyDescent="0.3">
      <c r="A88">
        <f>COUNTIF('Clubs-After Alignment'!D:D,'Club status data of 20210505'!E88)</f>
        <v>1</v>
      </c>
      <c r="B88">
        <v>35</v>
      </c>
      <c r="C88" t="s">
        <v>98</v>
      </c>
      <c r="D88">
        <v>1</v>
      </c>
      <c r="E88">
        <v>945</v>
      </c>
      <c r="F88" t="s">
        <v>99</v>
      </c>
      <c r="G88" t="s">
        <v>6</v>
      </c>
      <c r="H88">
        <v>14</v>
      </c>
      <c r="I88">
        <v>9</v>
      </c>
      <c r="J88">
        <v>3</v>
      </c>
      <c r="K88">
        <v>1</v>
      </c>
      <c r="L88">
        <v>0</v>
      </c>
      <c r="M88">
        <v>0</v>
      </c>
      <c r="N88">
        <v>0</v>
      </c>
      <c r="O88">
        <v>1</v>
      </c>
      <c r="P88">
        <v>0</v>
      </c>
      <c r="Q88">
        <v>2</v>
      </c>
      <c r="R88">
        <v>0</v>
      </c>
      <c r="S88">
        <v>4</v>
      </c>
      <c r="T88">
        <v>4</v>
      </c>
      <c r="U88">
        <v>1</v>
      </c>
      <c r="V88">
        <v>1</v>
      </c>
      <c r="W88">
        <v>1</v>
      </c>
    </row>
    <row r="89" spans="1:23" x14ac:dyDescent="0.3">
      <c r="A89">
        <f>COUNTIF('Clubs-After Alignment'!D:D,'Club status data of 20210505'!E89)</f>
        <v>1</v>
      </c>
      <c r="B89">
        <v>35</v>
      </c>
      <c r="C89" t="s">
        <v>98</v>
      </c>
      <c r="D89">
        <v>1</v>
      </c>
      <c r="E89">
        <v>2602</v>
      </c>
      <c r="F89" t="s">
        <v>100</v>
      </c>
      <c r="G89" t="s">
        <v>6</v>
      </c>
      <c r="H89">
        <v>17</v>
      </c>
      <c r="I89">
        <v>12</v>
      </c>
      <c r="J89">
        <v>5</v>
      </c>
      <c r="K89">
        <v>2</v>
      </c>
      <c r="L89">
        <v>1</v>
      </c>
      <c r="M89">
        <v>0</v>
      </c>
      <c r="N89">
        <v>3</v>
      </c>
      <c r="O89">
        <v>1</v>
      </c>
      <c r="P89">
        <v>2</v>
      </c>
      <c r="Q89">
        <v>2</v>
      </c>
      <c r="R89">
        <v>0</v>
      </c>
      <c r="S89">
        <v>5</v>
      </c>
      <c r="T89">
        <v>5</v>
      </c>
      <c r="U89">
        <v>1</v>
      </c>
      <c r="V89">
        <v>1</v>
      </c>
      <c r="W89">
        <v>1</v>
      </c>
    </row>
    <row r="90" spans="1:23" x14ac:dyDescent="0.3">
      <c r="A90">
        <f>COUNTIF('Clubs-After Alignment'!D:D,'Club status data of 20210505'!E90)</f>
        <v>1</v>
      </c>
      <c r="B90">
        <v>35</v>
      </c>
      <c r="C90" t="s">
        <v>98</v>
      </c>
      <c r="D90">
        <v>1</v>
      </c>
      <c r="E90">
        <v>3281</v>
      </c>
      <c r="F90" t="s">
        <v>101</v>
      </c>
      <c r="G90" t="s">
        <v>6</v>
      </c>
      <c r="H90">
        <v>15</v>
      </c>
      <c r="I90">
        <v>8</v>
      </c>
      <c r="J90">
        <v>2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6</v>
      </c>
      <c r="T90">
        <v>4</v>
      </c>
      <c r="U90">
        <v>1</v>
      </c>
      <c r="V90">
        <v>1</v>
      </c>
      <c r="W90">
        <v>1</v>
      </c>
    </row>
    <row r="91" spans="1:23" x14ac:dyDescent="0.3">
      <c r="A91">
        <f>COUNTIF('Clubs-After Alignment'!D:D,'Club status data of 20210505'!E91)</f>
        <v>1</v>
      </c>
      <c r="B91">
        <v>35</v>
      </c>
      <c r="C91" t="s">
        <v>98</v>
      </c>
      <c r="D91">
        <v>1</v>
      </c>
      <c r="E91">
        <v>5296</v>
      </c>
      <c r="F91" t="s">
        <v>102</v>
      </c>
      <c r="G91" t="s">
        <v>6</v>
      </c>
      <c r="H91">
        <v>16</v>
      </c>
      <c r="I91">
        <v>11</v>
      </c>
      <c r="J91">
        <v>3</v>
      </c>
      <c r="K91">
        <v>0</v>
      </c>
      <c r="L91">
        <v>0</v>
      </c>
      <c r="M91">
        <v>0</v>
      </c>
      <c r="N91">
        <v>1</v>
      </c>
      <c r="O91">
        <v>1</v>
      </c>
      <c r="P91">
        <v>0</v>
      </c>
      <c r="Q91">
        <v>2</v>
      </c>
      <c r="R91">
        <v>0</v>
      </c>
      <c r="S91">
        <v>7</v>
      </c>
      <c r="T91">
        <v>6</v>
      </c>
      <c r="U91">
        <v>1</v>
      </c>
      <c r="V91">
        <v>1</v>
      </c>
      <c r="W91">
        <v>1</v>
      </c>
    </row>
    <row r="92" spans="1:23" x14ac:dyDescent="0.3">
      <c r="A92">
        <f>COUNTIF('Clubs-After Alignment'!D:D,'Club status data of 20210505'!E92)</f>
        <v>1</v>
      </c>
      <c r="B92">
        <v>35</v>
      </c>
      <c r="C92" t="s">
        <v>98</v>
      </c>
      <c r="D92">
        <v>2</v>
      </c>
      <c r="E92">
        <v>481</v>
      </c>
      <c r="F92" t="s">
        <v>103</v>
      </c>
      <c r="G92" t="s">
        <v>6</v>
      </c>
      <c r="H92">
        <v>12</v>
      </c>
      <c r="I92">
        <v>9</v>
      </c>
      <c r="J92">
        <v>6</v>
      </c>
      <c r="K92">
        <v>3</v>
      </c>
      <c r="L92">
        <v>2</v>
      </c>
      <c r="M92">
        <v>1</v>
      </c>
      <c r="N92">
        <v>2</v>
      </c>
      <c r="O92">
        <v>1</v>
      </c>
      <c r="P92">
        <v>1</v>
      </c>
      <c r="Q92">
        <v>0</v>
      </c>
      <c r="R92">
        <v>0</v>
      </c>
      <c r="S92">
        <v>6</v>
      </c>
      <c r="T92">
        <v>6</v>
      </c>
      <c r="U92">
        <v>1</v>
      </c>
      <c r="V92">
        <v>1</v>
      </c>
      <c r="W92">
        <v>1</v>
      </c>
    </row>
    <row r="93" spans="1:23" x14ac:dyDescent="0.3">
      <c r="A93">
        <f>COUNTIF('Clubs-After Alignment'!D:D,'Club status data of 20210505'!E93)</f>
        <v>1</v>
      </c>
      <c r="B93">
        <v>35</v>
      </c>
      <c r="C93" t="s">
        <v>98</v>
      </c>
      <c r="D93">
        <v>2</v>
      </c>
      <c r="E93">
        <v>1293995</v>
      </c>
      <c r="F93" t="s">
        <v>104</v>
      </c>
      <c r="G93" t="s">
        <v>32</v>
      </c>
      <c r="H93">
        <v>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2</v>
      </c>
      <c r="R93">
        <v>0</v>
      </c>
      <c r="S93">
        <v>4</v>
      </c>
      <c r="T93">
        <v>0</v>
      </c>
      <c r="U93">
        <v>0</v>
      </c>
      <c r="V93">
        <v>0</v>
      </c>
      <c r="W93">
        <v>1</v>
      </c>
    </row>
    <row r="94" spans="1:23" x14ac:dyDescent="0.3">
      <c r="A94">
        <f>COUNTIF('Clubs-After Alignment'!D:D,'Club status data of 20210505'!E94)</f>
        <v>1</v>
      </c>
      <c r="B94">
        <v>35</v>
      </c>
      <c r="C94" t="s">
        <v>98</v>
      </c>
      <c r="D94">
        <v>2</v>
      </c>
      <c r="E94">
        <v>3253329</v>
      </c>
      <c r="F94" t="s">
        <v>105</v>
      </c>
      <c r="G94" t="s">
        <v>6</v>
      </c>
      <c r="H94">
        <v>10</v>
      </c>
      <c r="I94">
        <v>12</v>
      </c>
      <c r="J94">
        <v>4</v>
      </c>
      <c r="K94">
        <v>3</v>
      </c>
      <c r="L94">
        <v>2</v>
      </c>
      <c r="M94">
        <v>0</v>
      </c>
      <c r="N94">
        <v>1</v>
      </c>
      <c r="O94">
        <v>1</v>
      </c>
      <c r="P94">
        <v>0</v>
      </c>
      <c r="Q94">
        <v>3</v>
      </c>
      <c r="R94">
        <v>0</v>
      </c>
      <c r="S94">
        <v>7</v>
      </c>
      <c r="T94">
        <v>6</v>
      </c>
      <c r="U94">
        <v>1</v>
      </c>
      <c r="V94">
        <v>1</v>
      </c>
      <c r="W94">
        <v>1</v>
      </c>
    </row>
    <row r="95" spans="1:23" x14ac:dyDescent="0.3">
      <c r="A95">
        <f>COUNTIF('Clubs-After Alignment'!D:D,'Club status data of 20210505'!E95)</f>
        <v>1</v>
      </c>
      <c r="B95">
        <v>35</v>
      </c>
      <c r="C95" t="s">
        <v>98</v>
      </c>
      <c r="D95">
        <v>2</v>
      </c>
      <c r="E95">
        <v>4719901</v>
      </c>
      <c r="F95" t="s">
        <v>106</v>
      </c>
      <c r="G95" t="s">
        <v>6</v>
      </c>
      <c r="H95">
        <v>15</v>
      </c>
      <c r="I95">
        <v>8</v>
      </c>
      <c r="J95">
        <v>2</v>
      </c>
      <c r="K95">
        <v>3</v>
      </c>
      <c r="L95">
        <v>2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5</v>
      </c>
      <c r="T95">
        <v>2</v>
      </c>
      <c r="U95">
        <v>1</v>
      </c>
      <c r="V95">
        <v>1</v>
      </c>
      <c r="W95">
        <v>1</v>
      </c>
    </row>
    <row r="96" spans="1:23" x14ac:dyDescent="0.3">
      <c r="A96">
        <f>COUNTIF('Clubs-After Alignment'!D:D,'Club status data of 20210505'!E96)</f>
        <v>1</v>
      </c>
      <c r="B96">
        <v>35</v>
      </c>
      <c r="C96" t="s">
        <v>98</v>
      </c>
      <c r="D96">
        <v>2</v>
      </c>
      <c r="E96">
        <v>5920662</v>
      </c>
      <c r="F96" t="s">
        <v>107</v>
      </c>
      <c r="G96" t="s">
        <v>6</v>
      </c>
      <c r="H96">
        <v>21</v>
      </c>
      <c r="I96">
        <v>18</v>
      </c>
      <c r="J96">
        <v>4</v>
      </c>
      <c r="K96">
        <v>4</v>
      </c>
      <c r="L96">
        <v>0</v>
      </c>
      <c r="M96">
        <v>0</v>
      </c>
      <c r="N96">
        <v>3</v>
      </c>
      <c r="O96">
        <v>0</v>
      </c>
      <c r="P96">
        <v>0</v>
      </c>
      <c r="Q96">
        <v>3</v>
      </c>
      <c r="R96">
        <v>0</v>
      </c>
      <c r="S96">
        <v>4</v>
      </c>
      <c r="T96">
        <v>5</v>
      </c>
      <c r="U96">
        <v>1</v>
      </c>
      <c r="V96">
        <v>1</v>
      </c>
      <c r="W96">
        <v>1</v>
      </c>
    </row>
    <row r="97" spans="1:23" x14ac:dyDescent="0.3">
      <c r="A97">
        <f>COUNTIF('Clubs-After Alignment'!D:D,'Club status data of 20210505'!E97)</f>
        <v>1</v>
      </c>
      <c r="B97">
        <v>35</v>
      </c>
      <c r="C97" t="s">
        <v>98</v>
      </c>
      <c r="D97">
        <v>3</v>
      </c>
      <c r="E97">
        <v>189</v>
      </c>
      <c r="F97" t="s">
        <v>108</v>
      </c>
      <c r="G97" t="s">
        <v>6</v>
      </c>
      <c r="H97">
        <v>21</v>
      </c>
      <c r="I97">
        <v>11</v>
      </c>
      <c r="J97">
        <v>3</v>
      </c>
      <c r="K97">
        <v>1</v>
      </c>
      <c r="L97">
        <v>0</v>
      </c>
      <c r="M97">
        <v>0</v>
      </c>
      <c r="N97">
        <v>0</v>
      </c>
      <c r="O97">
        <v>1</v>
      </c>
      <c r="P97">
        <v>0</v>
      </c>
      <c r="Q97">
        <v>2</v>
      </c>
      <c r="R97">
        <v>0</v>
      </c>
      <c r="S97">
        <v>6</v>
      </c>
      <c r="T97">
        <v>5</v>
      </c>
      <c r="U97">
        <v>1</v>
      </c>
      <c r="V97">
        <v>1</v>
      </c>
      <c r="W97">
        <v>1</v>
      </c>
    </row>
    <row r="98" spans="1:23" x14ac:dyDescent="0.3">
      <c r="A98">
        <f>COUNTIF('Clubs-After Alignment'!D:D,'Club status data of 20210505'!E98)</f>
        <v>1</v>
      </c>
      <c r="B98">
        <v>35</v>
      </c>
      <c r="C98" t="s">
        <v>98</v>
      </c>
      <c r="D98">
        <v>3</v>
      </c>
      <c r="E98">
        <v>3891</v>
      </c>
      <c r="F98" t="s">
        <v>109</v>
      </c>
      <c r="G98" t="s">
        <v>6</v>
      </c>
      <c r="H98">
        <v>21</v>
      </c>
      <c r="I98">
        <v>20</v>
      </c>
      <c r="J98">
        <v>2</v>
      </c>
      <c r="K98">
        <v>2</v>
      </c>
      <c r="L98">
        <v>0</v>
      </c>
      <c r="M98">
        <v>0</v>
      </c>
      <c r="N98">
        <v>1</v>
      </c>
      <c r="O98">
        <v>0</v>
      </c>
      <c r="P98">
        <v>0</v>
      </c>
      <c r="Q98">
        <v>3</v>
      </c>
      <c r="R98">
        <v>0</v>
      </c>
      <c r="S98">
        <v>7</v>
      </c>
      <c r="T98">
        <v>5</v>
      </c>
      <c r="U98">
        <v>1</v>
      </c>
      <c r="V98">
        <v>1</v>
      </c>
      <c r="W98">
        <v>1</v>
      </c>
    </row>
    <row r="99" spans="1:23" x14ac:dyDescent="0.3">
      <c r="A99">
        <f>COUNTIF('Clubs-After Alignment'!D:D,'Club status data of 20210505'!E99)</f>
        <v>1</v>
      </c>
      <c r="B99">
        <v>35</v>
      </c>
      <c r="C99" t="s">
        <v>98</v>
      </c>
      <c r="D99">
        <v>3</v>
      </c>
      <c r="E99">
        <v>4955</v>
      </c>
      <c r="F99" t="s">
        <v>110</v>
      </c>
      <c r="G99" t="s">
        <v>6</v>
      </c>
      <c r="H99">
        <v>20</v>
      </c>
      <c r="I99">
        <v>19</v>
      </c>
      <c r="J99">
        <v>7</v>
      </c>
      <c r="K99">
        <v>6</v>
      </c>
      <c r="L99">
        <v>2</v>
      </c>
      <c r="M99">
        <v>2</v>
      </c>
      <c r="N99">
        <v>2</v>
      </c>
      <c r="O99">
        <v>1</v>
      </c>
      <c r="P99">
        <v>0</v>
      </c>
      <c r="Q99">
        <v>3</v>
      </c>
      <c r="R99">
        <v>0</v>
      </c>
      <c r="S99">
        <v>4</v>
      </c>
      <c r="T99">
        <v>6</v>
      </c>
      <c r="U99">
        <v>1</v>
      </c>
      <c r="V99">
        <v>1</v>
      </c>
      <c r="W99">
        <v>1</v>
      </c>
    </row>
    <row r="100" spans="1:23" x14ac:dyDescent="0.3">
      <c r="A100">
        <f>COUNTIF('Clubs-After Alignment'!D:D,'Club status data of 20210505'!E100)</f>
        <v>1</v>
      </c>
      <c r="B100">
        <v>35</v>
      </c>
      <c r="C100" t="s">
        <v>98</v>
      </c>
      <c r="D100">
        <v>3</v>
      </c>
      <c r="E100">
        <v>790417</v>
      </c>
      <c r="F100" t="s">
        <v>111</v>
      </c>
      <c r="G100" t="s">
        <v>6</v>
      </c>
      <c r="H100">
        <v>9</v>
      </c>
      <c r="I100">
        <v>11</v>
      </c>
      <c r="J100">
        <v>9</v>
      </c>
      <c r="K100">
        <v>5</v>
      </c>
      <c r="L100">
        <v>2</v>
      </c>
      <c r="M100">
        <v>3</v>
      </c>
      <c r="N100">
        <v>3</v>
      </c>
      <c r="O100">
        <v>1</v>
      </c>
      <c r="P100">
        <v>2</v>
      </c>
      <c r="Q100">
        <v>4</v>
      </c>
      <c r="R100">
        <v>3</v>
      </c>
      <c r="S100">
        <v>6</v>
      </c>
      <c r="T100">
        <v>7</v>
      </c>
      <c r="U100">
        <v>1</v>
      </c>
      <c r="V100">
        <v>1</v>
      </c>
      <c r="W100">
        <v>1</v>
      </c>
    </row>
    <row r="101" spans="1:23" x14ac:dyDescent="0.3">
      <c r="A101">
        <f>COUNTIF('Clubs-After Alignment'!D:D,'Club status data of 20210505'!E101)</f>
        <v>1</v>
      </c>
      <c r="B101">
        <v>35</v>
      </c>
      <c r="C101" t="s">
        <v>98</v>
      </c>
      <c r="D101">
        <v>3</v>
      </c>
      <c r="E101">
        <v>1274042</v>
      </c>
      <c r="F101" t="s">
        <v>112</v>
      </c>
      <c r="G101" t="s">
        <v>6</v>
      </c>
      <c r="H101">
        <v>17</v>
      </c>
      <c r="I101">
        <v>11</v>
      </c>
      <c r="J101">
        <v>4</v>
      </c>
      <c r="K101">
        <v>2</v>
      </c>
      <c r="L101">
        <v>1</v>
      </c>
      <c r="M101">
        <v>0</v>
      </c>
      <c r="N101">
        <v>1</v>
      </c>
      <c r="O101">
        <v>1</v>
      </c>
      <c r="P101">
        <v>2</v>
      </c>
      <c r="Q101">
        <v>1</v>
      </c>
      <c r="R101">
        <v>0</v>
      </c>
      <c r="S101">
        <v>6</v>
      </c>
      <c r="T101">
        <v>6</v>
      </c>
      <c r="U101">
        <v>1</v>
      </c>
      <c r="V101">
        <v>1</v>
      </c>
      <c r="W101">
        <v>1</v>
      </c>
    </row>
    <row r="102" spans="1:23" x14ac:dyDescent="0.3">
      <c r="A102">
        <f>COUNTIF('Clubs-After Alignment'!D:D,'Club status data of 20210505'!E102)</f>
        <v>1</v>
      </c>
      <c r="B102">
        <v>35</v>
      </c>
      <c r="C102" t="s">
        <v>113</v>
      </c>
      <c r="D102">
        <v>1</v>
      </c>
      <c r="E102">
        <v>782</v>
      </c>
      <c r="F102" t="s">
        <v>114</v>
      </c>
      <c r="G102" t="s">
        <v>52</v>
      </c>
      <c r="H102">
        <v>8</v>
      </c>
      <c r="I102">
        <v>7</v>
      </c>
      <c r="J102">
        <v>2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4</v>
      </c>
      <c r="R102">
        <v>0</v>
      </c>
      <c r="S102">
        <v>0</v>
      </c>
      <c r="T102">
        <v>2</v>
      </c>
      <c r="U102">
        <v>1</v>
      </c>
      <c r="V102">
        <v>0</v>
      </c>
      <c r="W102">
        <v>1</v>
      </c>
    </row>
    <row r="103" spans="1:23" x14ac:dyDescent="0.3">
      <c r="A103">
        <f>COUNTIF('Clubs-After Alignment'!D:D,'Club status data of 20210505'!E103)</f>
        <v>1</v>
      </c>
      <c r="B103">
        <v>35</v>
      </c>
      <c r="C103" t="s">
        <v>113</v>
      </c>
      <c r="D103">
        <v>1</v>
      </c>
      <c r="E103">
        <v>9304</v>
      </c>
      <c r="F103" t="s">
        <v>115</v>
      </c>
      <c r="G103" t="s">
        <v>6</v>
      </c>
      <c r="H103">
        <v>14</v>
      </c>
      <c r="I103">
        <v>15</v>
      </c>
      <c r="J103">
        <v>7</v>
      </c>
      <c r="K103">
        <v>5</v>
      </c>
      <c r="L103">
        <v>2</v>
      </c>
      <c r="M103">
        <v>2</v>
      </c>
      <c r="N103">
        <v>2</v>
      </c>
      <c r="O103">
        <v>1</v>
      </c>
      <c r="P103">
        <v>0</v>
      </c>
      <c r="Q103">
        <v>3</v>
      </c>
      <c r="R103">
        <v>0</v>
      </c>
      <c r="S103">
        <v>5</v>
      </c>
      <c r="T103">
        <v>5</v>
      </c>
      <c r="U103">
        <v>1</v>
      </c>
      <c r="V103">
        <v>1</v>
      </c>
      <c r="W103">
        <v>1</v>
      </c>
    </row>
    <row r="104" spans="1:23" x14ac:dyDescent="0.3">
      <c r="A104">
        <f>COUNTIF('Clubs-After Alignment'!D:D,'Club status data of 20210505'!E104)</f>
        <v>1</v>
      </c>
      <c r="B104">
        <v>35</v>
      </c>
      <c r="C104" t="s">
        <v>113</v>
      </c>
      <c r="D104">
        <v>1</v>
      </c>
      <c r="E104">
        <v>1216487</v>
      </c>
      <c r="F104" t="s">
        <v>116</v>
      </c>
      <c r="G104" t="s">
        <v>6</v>
      </c>
      <c r="H104">
        <v>9</v>
      </c>
      <c r="I104">
        <v>8</v>
      </c>
      <c r="J104">
        <v>3</v>
      </c>
      <c r="K104">
        <v>1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3</v>
      </c>
      <c r="R104">
        <v>0</v>
      </c>
      <c r="S104">
        <v>4</v>
      </c>
      <c r="T104">
        <v>5</v>
      </c>
      <c r="U104">
        <v>0</v>
      </c>
      <c r="V104">
        <v>0</v>
      </c>
      <c r="W104">
        <v>1</v>
      </c>
    </row>
    <row r="105" spans="1:23" x14ac:dyDescent="0.3">
      <c r="A105">
        <f>COUNTIF('Clubs-After Alignment'!D:D,'Club status data of 20210505'!E105)</f>
        <v>1</v>
      </c>
      <c r="B105">
        <v>35</v>
      </c>
      <c r="C105" t="s">
        <v>113</v>
      </c>
      <c r="D105">
        <v>1</v>
      </c>
      <c r="E105">
        <v>1484661</v>
      </c>
      <c r="F105" t="s">
        <v>117</v>
      </c>
      <c r="G105" t="s">
        <v>6</v>
      </c>
      <c r="H105">
        <v>16</v>
      </c>
      <c r="I105">
        <v>14</v>
      </c>
      <c r="J105">
        <v>4</v>
      </c>
      <c r="K105">
        <v>5</v>
      </c>
      <c r="L105">
        <v>2</v>
      </c>
      <c r="M105">
        <v>1</v>
      </c>
      <c r="N105">
        <v>0</v>
      </c>
      <c r="O105">
        <v>0</v>
      </c>
      <c r="P105">
        <v>0</v>
      </c>
      <c r="Q105">
        <v>4</v>
      </c>
      <c r="R105">
        <v>0</v>
      </c>
      <c r="S105">
        <v>3</v>
      </c>
      <c r="T105">
        <v>3</v>
      </c>
      <c r="U105">
        <v>1</v>
      </c>
      <c r="V105">
        <v>1</v>
      </c>
      <c r="W105">
        <v>1</v>
      </c>
    </row>
    <row r="106" spans="1:23" x14ac:dyDescent="0.3">
      <c r="A106">
        <f>COUNTIF('Clubs-After Alignment'!D:D,'Club status data of 20210505'!E106)</f>
        <v>1</v>
      </c>
      <c r="B106">
        <v>35</v>
      </c>
      <c r="C106" t="s">
        <v>113</v>
      </c>
      <c r="D106">
        <v>2</v>
      </c>
      <c r="E106">
        <v>570</v>
      </c>
      <c r="F106" t="s">
        <v>118</v>
      </c>
      <c r="G106" t="s">
        <v>6</v>
      </c>
      <c r="H106">
        <v>21</v>
      </c>
      <c r="I106">
        <v>14</v>
      </c>
      <c r="J106">
        <v>5</v>
      </c>
      <c r="K106">
        <v>2</v>
      </c>
      <c r="L106">
        <v>0</v>
      </c>
      <c r="M106">
        <v>0</v>
      </c>
      <c r="N106">
        <v>0</v>
      </c>
      <c r="O106">
        <v>1</v>
      </c>
      <c r="P106">
        <v>1</v>
      </c>
      <c r="Q106">
        <v>4</v>
      </c>
      <c r="R106">
        <v>1</v>
      </c>
      <c r="S106">
        <v>7</v>
      </c>
      <c r="T106">
        <v>7</v>
      </c>
      <c r="U106">
        <v>1</v>
      </c>
      <c r="V106">
        <v>1</v>
      </c>
      <c r="W106">
        <v>1</v>
      </c>
    </row>
    <row r="107" spans="1:23" x14ac:dyDescent="0.3">
      <c r="A107">
        <f>COUNTIF('Clubs-After Alignment'!D:D,'Club status data of 20210505'!E107)</f>
        <v>1</v>
      </c>
      <c r="B107">
        <v>35</v>
      </c>
      <c r="C107" t="s">
        <v>113</v>
      </c>
      <c r="D107">
        <v>2</v>
      </c>
      <c r="E107">
        <v>4596</v>
      </c>
      <c r="F107" t="s">
        <v>119</v>
      </c>
      <c r="G107" t="s">
        <v>6</v>
      </c>
      <c r="H107">
        <v>12</v>
      </c>
      <c r="I107">
        <v>12</v>
      </c>
      <c r="J107">
        <v>3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4</v>
      </c>
      <c r="R107">
        <v>0</v>
      </c>
      <c r="S107">
        <v>6</v>
      </c>
      <c r="T107">
        <v>4</v>
      </c>
      <c r="U107">
        <v>1</v>
      </c>
      <c r="V107">
        <v>1</v>
      </c>
      <c r="W107">
        <v>1</v>
      </c>
    </row>
    <row r="108" spans="1:23" x14ac:dyDescent="0.3">
      <c r="A108">
        <f>COUNTIF('Clubs-After Alignment'!D:D,'Club status data of 20210505'!E108)</f>
        <v>1</v>
      </c>
      <c r="B108">
        <v>35</v>
      </c>
      <c r="C108" t="s">
        <v>113</v>
      </c>
      <c r="D108">
        <v>2</v>
      </c>
      <c r="E108">
        <v>6141</v>
      </c>
      <c r="F108" t="s">
        <v>120</v>
      </c>
      <c r="G108" t="s">
        <v>52</v>
      </c>
      <c r="H108">
        <v>8</v>
      </c>
      <c r="I108">
        <v>6</v>
      </c>
      <c r="J108">
        <v>3</v>
      </c>
      <c r="K108">
        <v>5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4</v>
      </c>
      <c r="R108">
        <v>5</v>
      </c>
      <c r="S108">
        <v>2</v>
      </c>
      <c r="T108">
        <v>4</v>
      </c>
      <c r="U108">
        <v>1</v>
      </c>
      <c r="V108">
        <v>0</v>
      </c>
      <c r="W108">
        <v>0</v>
      </c>
    </row>
    <row r="109" spans="1:23" x14ac:dyDescent="0.3">
      <c r="A109">
        <f>COUNTIF('Clubs-After Alignment'!D:D,'Club status data of 20210505'!E109)</f>
        <v>1</v>
      </c>
      <c r="B109">
        <v>35</v>
      </c>
      <c r="C109" t="s">
        <v>113</v>
      </c>
      <c r="D109">
        <v>2</v>
      </c>
      <c r="E109">
        <v>748800</v>
      </c>
      <c r="F109" t="s">
        <v>121</v>
      </c>
      <c r="G109" t="s">
        <v>6</v>
      </c>
      <c r="H109">
        <v>11</v>
      </c>
      <c r="I109">
        <v>11</v>
      </c>
      <c r="J109">
        <v>4</v>
      </c>
      <c r="K109">
        <v>1</v>
      </c>
      <c r="L109">
        <v>2</v>
      </c>
      <c r="M109">
        <v>0</v>
      </c>
      <c r="N109">
        <v>2</v>
      </c>
      <c r="O109">
        <v>0</v>
      </c>
      <c r="P109">
        <v>0</v>
      </c>
      <c r="Q109">
        <v>3</v>
      </c>
      <c r="R109">
        <v>0</v>
      </c>
      <c r="S109">
        <v>6</v>
      </c>
      <c r="T109">
        <v>6</v>
      </c>
      <c r="U109">
        <v>1</v>
      </c>
      <c r="V109">
        <v>1</v>
      </c>
      <c r="W109">
        <v>1</v>
      </c>
    </row>
    <row r="110" spans="1:23" x14ac:dyDescent="0.3">
      <c r="A110">
        <f>COUNTIF('Clubs-After Alignment'!D:D,'Club status data of 20210505'!E110)</f>
        <v>1</v>
      </c>
      <c r="B110">
        <v>35</v>
      </c>
      <c r="C110" t="s">
        <v>113</v>
      </c>
      <c r="D110">
        <v>3</v>
      </c>
      <c r="E110">
        <v>5857</v>
      </c>
      <c r="F110" t="s">
        <v>122</v>
      </c>
      <c r="G110" t="s">
        <v>6</v>
      </c>
      <c r="H110">
        <v>27</v>
      </c>
      <c r="I110">
        <v>22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3</v>
      </c>
      <c r="R110">
        <v>0</v>
      </c>
      <c r="S110">
        <v>0</v>
      </c>
      <c r="T110">
        <v>0</v>
      </c>
      <c r="U110">
        <v>1</v>
      </c>
      <c r="V110">
        <v>1</v>
      </c>
      <c r="W110">
        <v>1</v>
      </c>
    </row>
    <row r="111" spans="1:23" x14ac:dyDescent="0.3">
      <c r="A111">
        <f>COUNTIF('Clubs-After Alignment'!D:D,'Club status data of 20210505'!E111)</f>
        <v>1</v>
      </c>
      <c r="B111">
        <v>35</v>
      </c>
      <c r="C111" t="s">
        <v>113</v>
      </c>
      <c r="D111">
        <v>3</v>
      </c>
      <c r="E111">
        <v>8542</v>
      </c>
      <c r="F111" t="s">
        <v>123</v>
      </c>
      <c r="G111" t="s">
        <v>6</v>
      </c>
      <c r="H111">
        <v>8</v>
      </c>
      <c r="I111">
        <v>13</v>
      </c>
      <c r="J111">
        <v>3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4</v>
      </c>
      <c r="R111">
        <v>5</v>
      </c>
      <c r="S111">
        <v>4</v>
      </c>
      <c r="T111">
        <v>2</v>
      </c>
      <c r="U111">
        <v>0</v>
      </c>
      <c r="V111">
        <v>1</v>
      </c>
      <c r="W111">
        <v>1</v>
      </c>
    </row>
    <row r="112" spans="1:23" x14ac:dyDescent="0.3">
      <c r="A112">
        <f>COUNTIF('Clubs-After Alignment'!D:D,'Club status data of 20210505'!E112)</f>
        <v>1</v>
      </c>
      <c r="B112">
        <v>35</v>
      </c>
      <c r="C112" t="s">
        <v>113</v>
      </c>
      <c r="D112">
        <v>3</v>
      </c>
      <c r="E112">
        <v>8852</v>
      </c>
      <c r="F112" t="s">
        <v>124</v>
      </c>
      <c r="G112" t="s">
        <v>6</v>
      </c>
      <c r="H112">
        <v>7</v>
      </c>
      <c r="I112">
        <v>8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</row>
    <row r="113" spans="1:23" x14ac:dyDescent="0.3">
      <c r="A113">
        <f>COUNTIF('Clubs-After Alignment'!D:D,'Club status data of 20210505'!E113)</f>
        <v>1</v>
      </c>
      <c r="B113">
        <v>35</v>
      </c>
      <c r="C113" t="s">
        <v>113</v>
      </c>
      <c r="D113">
        <v>3</v>
      </c>
      <c r="E113">
        <v>1009891</v>
      </c>
      <c r="F113" t="s">
        <v>125</v>
      </c>
      <c r="G113" t="s">
        <v>52</v>
      </c>
      <c r="H113">
        <v>10</v>
      </c>
      <c r="I113">
        <v>6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2</v>
      </c>
      <c r="T113">
        <v>1</v>
      </c>
      <c r="U113">
        <v>0</v>
      </c>
      <c r="V113">
        <v>0</v>
      </c>
      <c r="W113">
        <v>0</v>
      </c>
    </row>
    <row r="114" spans="1:23" x14ac:dyDescent="0.3">
      <c r="A114">
        <f>COUNTIF('Clubs-After Alignment'!D:D,'Club status data of 20210505'!E114)</f>
        <v>1</v>
      </c>
      <c r="B114">
        <v>35</v>
      </c>
      <c r="C114" t="s">
        <v>113</v>
      </c>
      <c r="D114">
        <v>4</v>
      </c>
      <c r="E114">
        <v>6173</v>
      </c>
      <c r="F114" t="s">
        <v>126</v>
      </c>
      <c r="G114" t="s">
        <v>6</v>
      </c>
      <c r="H114">
        <v>9</v>
      </c>
      <c r="I114">
        <v>8</v>
      </c>
      <c r="J114">
        <v>5</v>
      </c>
      <c r="K114">
        <v>0</v>
      </c>
      <c r="L114">
        <v>2</v>
      </c>
      <c r="M114">
        <v>0</v>
      </c>
      <c r="N114">
        <v>3</v>
      </c>
      <c r="O114">
        <v>1</v>
      </c>
      <c r="P114">
        <v>2</v>
      </c>
      <c r="Q114">
        <v>0</v>
      </c>
      <c r="R114">
        <v>0</v>
      </c>
      <c r="S114">
        <v>1</v>
      </c>
      <c r="T114">
        <v>0</v>
      </c>
      <c r="U114">
        <v>1</v>
      </c>
      <c r="V114">
        <v>1</v>
      </c>
      <c r="W114">
        <v>1</v>
      </c>
    </row>
    <row r="115" spans="1:23" x14ac:dyDescent="0.3">
      <c r="A115">
        <f>COUNTIF('Clubs-After Alignment'!D:D,'Club status data of 20210505'!E115)</f>
        <v>1</v>
      </c>
      <c r="B115">
        <v>35</v>
      </c>
      <c r="C115" t="s">
        <v>113</v>
      </c>
      <c r="D115">
        <v>4</v>
      </c>
      <c r="E115">
        <v>9465</v>
      </c>
      <c r="F115" t="s">
        <v>127</v>
      </c>
      <c r="G115" t="s">
        <v>6</v>
      </c>
      <c r="H115">
        <v>9</v>
      </c>
      <c r="I115">
        <v>10</v>
      </c>
      <c r="J115">
        <v>5</v>
      </c>
      <c r="K115">
        <v>1</v>
      </c>
      <c r="L115">
        <v>0</v>
      </c>
      <c r="M115">
        <v>0</v>
      </c>
      <c r="N115">
        <v>1</v>
      </c>
      <c r="O115">
        <v>1</v>
      </c>
      <c r="P115">
        <v>1</v>
      </c>
      <c r="Q115">
        <v>4</v>
      </c>
      <c r="R115">
        <v>0</v>
      </c>
      <c r="S115">
        <v>7</v>
      </c>
      <c r="T115">
        <v>5</v>
      </c>
      <c r="U115">
        <v>1</v>
      </c>
      <c r="V115">
        <v>1</v>
      </c>
      <c r="W115">
        <v>1</v>
      </c>
    </row>
    <row r="116" spans="1:23" x14ac:dyDescent="0.3">
      <c r="A116">
        <f>COUNTIF('Clubs-After Alignment'!D:D,'Club status data of 20210505'!E116)</f>
        <v>1</v>
      </c>
      <c r="B116">
        <v>35</v>
      </c>
      <c r="C116" t="s">
        <v>113</v>
      </c>
      <c r="D116">
        <v>4</v>
      </c>
      <c r="E116">
        <v>2688189</v>
      </c>
      <c r="F116" t="s">
        <v>128</v>
      </c>
      <c r="G116" t="s">
        <v>6</v>
      </c>
      <c r="H116">
        <v>20</v>
      </c>
      <c r="I116">
        <v>19</v>
      </c>
      <c r="J116">
        <v>7</v>
      </c>
      <c r="K116">
        <v>4</v>
      </c>
      <c r="L116">
        <v>1</v>
      </c>
      <c r="M116">
        <v>0</v>
      </c>
      <c r="N116">
        <v>2</v>
      </c>
      <c r="O116">
        <v>1</v>
      </c>
      <c r="P116">
        <v>3</v>
      </c>
      <c r="Q116">
        <v>4</v>
      </c>
      <c r="R116">
        <v>1</v>
      </c>
      <c r="S116">
        <v>7</v>
      </c>
      <c r="T116">
        <v>7</v>
      </c>
      <c r="U116">
        <v>1</v>
      </c>
      <c r="V116">
        <v>1</v>
      </c>
      <c r="W116">
        <v>1</v>
      </c>
    </row>
    <row r="117" spans="1:23" x14ac:dyDescent="0.3">
      <c r="A117">
        <f>COUNTIF('Clubs-After Alignment'!D:D,'Club status data of 20210505'!E117)</f>
        <v>1</v>
      </c>
      <c r="B117">
        <v>35</v>
      </c>
      <c r="C117" t="s">
        <v>113</v>
      </c>
      <c r="D117">
        <v>4</v>
      </c>
      <c r="E117">
        <v>3562546</v>
      </c>
      <c r="F117" t="s">
        <v>129</v>
      </c>
      <c r="G117" t="s">
        <v>32</v>
      </c>
      <c r="H117">
        <v>8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3</v>
      </c>
      <c r="T117">
        <v>1</v>
      </c>
      <c r="U117">
        <v>1</v>
      </c>
      <c r="V117">
        <v>0</v>
      </c>
      <c r="W117">
        <v>0</v>
      </c>
    </row>
    <row r="118" spans="1:23" x14ac:dyDescent="0.3">
      <c r="B118" t="s">
        <v>227</v>
      </c>
      <c r="C118" t="s">
        <v>228</v>
      </c>
    </row>
  </sheetData>
  <autoFilter ref="A1:X118" xr:uid="{E6E69812-8A3D-4F2B-B7B8-F161DF9523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Area-Division Analysis-Before</vt:lpstr>
      <vt:lpstr>Before Alignment</vt:lpstr>
      <vt:lpstr>Area-Division Analysis-After</vt:lpstr>
      <vt:lpstr>Clubs-After Alignment</vt:lpstr>
      <vt:lpstr>Reviewed by</vt:lpstr>
      <vt:lpstr>Club status data of 20210505</vt:lpstr>
      <vt:lpstr>'Area-Division Analysis-Before'!Extract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</dc:creator>
  <cp:lastModifiedBy>Jim Kohli</cp:lastModifiedBy>
  <dcterms:created xsi:type="dcterms:W3CDTF">2021-01-05T15:41:19Z</dcterms:created>
  <dcterms:modified xsi:type="dcterms:W3CDTF">2021-05-06T22:02:14Z</dcterms:modified>
</cp:coreProperties>
</file>